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4030" windowHeight="10215" tabRatio="775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  <sheet name="12表" sheetId="12" r:id="rId12"/>
    <sheet name="13表" sheetId="13" r:id="rId13"/>
    <sheet name="14表" sheetId="14" r:id="rId14"/>
    <sheet name="15表" sheetId="15" r:id="rId15"/>
  </sheets>
  <definedNames>
    <definedName name="_xlnm.Print_Area" localSheetId="9">'10表'!$A$1:$P$18</definedName>
    <definedName name="_xlnm.Print_Area" localSheetId="3">'4表'!$A$1:$J$128</definedName>
    <definedName name="_xlnm.Print_Area" localSheetId="4">'5表'!$A$1:$K$107</definedName>
    <definedName name="_xlnm.Print_Area" localSheetId="5">'6表'!$A$1:$Q$33</definedName>
    <definedName name="_xlnm.Print_Area" localSheetId="6">'7表'!$A$1:$H$31</definedName>
    <definedName name="_xlnm.Print_Area" localSheetId="8">'9表'!$A$1:$N$19</definedName>
  </definedNames>
  <calcPr fullCalcOnLoad="1"/>
</workbook>
</file>

<file path=xl/comments3.xml><?xml version="1.0" encoding="utf-8"?>
<comments xmlns="http://schemas.openxmlformats.org/spreadsheetml/2006/main">
  <authors>
    <author>立川市役所　野島　一巳</author>
  </authors>
  <commentList>
    <comment ref="D3" authorId="0">
      <text>
        <r>
          <rPr>
            <b/>
            <sz val="9"/>
            <rFont val="ＭＳ Ｐゴシック"/>
            <family val="3"/>
          </rPr>
          <t>更新済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<sst xmlns="http://schemas.openxmlformats.org/spreadsheetml/2006/main" count="688" uniqueCount="438">
  <si>
    <t>各年10月１日現在</t>
  </si>
  <si>
    <t>年</t>
  </si>
  <si>
    <t>世帯数</t>
  </si>
  <si>
    <t>人口密度</t>
  </si>
  <si>
    <t>対前回調査比（人口）</t>
  </si>
  <si>
    <t>総　　数</t>
  </si>
  <si>
    <t>男</t>
  </si>
  <si>
    <t>女</t>
  </si>
  <si>
    <t>増減数</t>
  </si>
  <si>
    <t>増加率(%)</t>
  </si>
  <si>
    <t>各年10月１日現在</t>
  </si>
  <si>
    <t xml:space="preserve">  全域に占める人口</t>
  </si>
  <si>
    <t>集中地区の割合 （％）</t>
  </si>
  <si>
    <t>行政区域</t>
  </si>
  <si>
    <t>人口集中</t>
  </si>
  <si>
    <t>人　　口</t>
  </si>
  <si>
    <t>面　　積</t>
  </si>
  <si>
    <t>地　　　区</t>
  </si>
  <si>
    <t>世 帯 数</t>
  </si>
  <si>
    <t>総数</t>
  </si>
  <si>
    <t>富士見町</t>
  </si>
  <si>
    <t>1丁目</t>
  </si>
  <si>
    <t>2丁目</t>
  </si>
  <si>
    <t>3丁目</t>
  </si>
  <si>
    <t>4丁目</t>
  </si>
  <si>
    <t>5丁目</t>
  </si>
  <si>
    <t>6丁目</t>
  </si>
  <si>
    <t>7丁目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</si>
  <si>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</si>
  <si>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</si>
  <si>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</si>
  <si>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</si>
  <si>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</si>
  <si>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</si>
  <si>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</si>
  <si>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</si>
  <si>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</si>
  <si>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</si>
  <si>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</si>
  <si>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8丁目</t>
  </si>
  <si>
    <t>上砂町</t>
  </si>
  <si>
    <t>一番町</t>
  </si>
  <si>
    <t>西砂町</t>
  </si>
  <si>
    <t>泉町</t>
  </si>
  <si>
    <t>年齢　（各歳）</t>
  </si>
  <si>
    <t>歳</t>
  </si>
  <si>
    <t>100歳以上</t>
  </si>
  <si>
    <t>不　　　　　詳</t>
  </si>
  <si>
    <t>（再　　掲）</t>
  </si>
  <si>
    <t>15歳未満</t>
  </si>
  <si>
    <t>15～64歳</t>
  </si>
  <si>
    <t>65歳以上</t>
  </si>
  <si>
    <t>年齢別割合(%)</t>
  </si>
  <si>
    <t>平均年齢</t>
  </si>
  <si>
    <t>年齢中位数</t>
  </si>
  <si>
    <t>一　　　　　　　　　　般　　　　　　　　　　世　　　　　　　　　　帯</t>
  </si>
  <si>
    <t>世　　　　　　帯　　　　　　数</t>
  </si>
  <si>
    <t>世帯人員</t>
  </si>
  <si>
    <t>総　数</t>
  </si>
  <si>
    <t>施　　　　　設　　　　　　等　　　　　　の　　　　　　世　　　　　　帯</t>
  </si>
  <si>
    <t>世　　　帯　　　人　　　員</t>
  </si>
  <si>
    <t>寮・寄宿</t>
  </si>
  <si>
    <t xml:space="preserve"> 病院・</t>
  </si>
  <si>
    <t>自衛隊</t>
  </si>
  <si>
    <t>その他</t>
  </si>
  <si>
    <t>舎の学生</t>
  </si>
  <si>
    <t>療養所の</t>
  </si>
  <si>
    <t>営舎内</t>
  </si>
  <si>
    <t xml:space="preserve"> ・生徒</t>
  </si>
  <si>
    <t xml:space="preserve"> 入院者</t>
  </si>
  <si>
    <t>入所者</t>
  </si>
  <si>
    <t>居住者</t>
  </si>
  <si>
    <t>年齢（５歳階級）</t>
  </si>
  <si>
    <t>総数</t>
  </si>
  <si>
    <t>有配偶</t>
  </si>
  <si>
    <t>総　　　　数</t>
  </si>
  <si>
    <t xml:space="preserve">     15　～　19　歳</t>
  </si>
  <si>
    <t>85 歳以上</t>
  </si>
  <si>
    <t>　   （ 再　　　掲 ）</t>
  </si>
  <si>
    <t xml:space="preserve">        65 歳以上</t>
  </si>
  <si>
    <t>　　　　　　65～74 歳</t>
  </si>
  <si>
    <t>　　　　　　75 歳以上</t>
  </si>
  <si>
    <t>各年10月1日現在</t>
  </si>
  <si>
    <t>1世帯当たり</t>
  </si>
  <si>
    <t>人　　　　　員</t>
  </si>
  <si>
    <t>主世帯</t>
  </si>
  <si>
    <t>持ち家</t>
  </si>
  <si>
    <t>民営の借家</t>
  </si>
  <si>
    <t>給与住宅</t>
  </si>
  <si>
    <t>間　　　 　　借 　　　　　　り</t>
  </si>
  <si>
    <t>各年10月1日現在</t>
  </si>
  <si>
    <t>昼間人口</t>
  </si>
  <si>
    <t>夜間人口</t>
  </si>
  <si>
    <t>75歳以上</t>
  </si>
  <si>
    <t>85歳以上</t>
  </si>
  <si>
    <t>公営・都市機構・公社の借家</t>
  </si>
  <si>
    <t xml:space="preserve">  施設の</t>
  </si>
  <si>
    <t>社会</t>
  </si>
  <si>
    <t>矯正</t>
  </si>
  <si>
    <t>労働力人口</t>
  </si>
  <si>
    <t>17</t>
  </si>
  <si>
    <t>資料：総務省統計局</t>
  </si>
  <si>
    <t>資料：総務省統計局</t>
  </si>
  <si>
    <r>
      <t>(人/km</t>
    </r>
    <r>
      <rPr>
        <vertAlign val="superscript"/>
        <sz val="8"/>
        <rFont val="ＭＳ Ｐ明朝"/>
        <family val="1"/>
      </rPr>
      <t>2</t>
    </r>
    <r>
      <rPr>
        <sz val="10"/>
        <rFont val="ＭＳ Ｐ明朝"/>
        <family val="1"/>
      </rPr>
      <t>)</t>
    </r>
  </si>
  <si>
    <t xml:space="preserve"> 7</t>
  </si>
  <si>
    <t>…</t>
  </si>
  <si>
    <t>資料：総務省統計局（国勢調査基本単位区別集計）</t>
  </si>
  <si>
    <t>増加率（％）</t>
  </si>
  <si>
    <t>22</t>
  </si>
  <si>
    <t>Ⅰ 核家族世帯</t>
  </si>
  <si>
    <t>Ｂ 非親族を含む世帯</t>
  </si>
  <si>
    <t>Ｃ 単独世帯</t>
  </si>
  <si>
    <t>　　0～4歳</t>
  </si>
  <si>
    <t>-</t>
  </si>
  <si>
    <t>　　5～9歳</t>
  </si>
  <si>
    <t>　　10～14歳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</si>
  <si>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</si>
  <si>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</si>
  <si>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</si>
  <si>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</si>
  <si>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</si>
  <si>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</si>
  <si>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</si>
  <si>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</si>
  <si>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</si>
  <si>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</si>
  <si>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</si>
  <si>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</si>
  <si>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</si>
  <si>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</si>
  <si>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85～89歳</t>
  </si>
  <si>
    <t>　　90～94歳</t>
  </si>
  <si>
    <t>　　95～99歳</t>
  </si>
  <si>
    <t>　　100歳以上</t>
  </si>
  <si>
    <t>　　不詳</t>
  </si>
  <si>
    <t>　（再掲）65歳以上</t>
  </si>
  <si>
    <t>　　（再掲）75歳以上</t>
  </si>
  <si>
    <t>　　　（再掲）85歳以上</t>
  </si>
  <si>
    <t>就業者</t>
  </si>
  <si>
    <t/>
  </si>
  <si>
    <t>休業者</t>
  </si>
  <si>
    <t>その他</t>
  </si>
  <si>
    <t>総数</t>
  </si>
  <si>
    <t>総　数</t>
  </si>
  <si>
    <t>H2</t>
  </si>
  <si>
    <t>非労働力人口</t>
  </si>
  <si>
    <t>12</t>
  </si>
  <si>
    <t>17</t>
  </si>
  <si>
    <t>　（再掲）第3次産業</t>
  </si>
  <si>
    <t>産業大分類</t>
  </si>
  <si>
    <t>雇用者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</si>
  <si>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</si>
  <si>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</si>
  <si>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</si>
  <si>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</si>
  <si>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</si>
  <si>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</si>
  <si>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</si>
  <si>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</si>
  <si>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</si>
  <si>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</si>
  <si>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</si>
  <si>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</si>
  <si>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</si>
  <si>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</si>
  <si>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</si>
  <si>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</si>
  <si>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</si>
  <si>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</si>
  <si>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</si>
  <si>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</si>
  <si>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</si>
  <si>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（再掲）第1次産業</t>
  </si>
  <si>
    <t>　（再掲）第2次産業</t>
  </si>
  <si>
    <t>資料：総務省統計局</t>
  </si>
  <si>
    <t>流出人口</t>
  </si>
  <si>
    <t>流入人口</t>
  </si>
  <si>
    <t>常住地による15歳以上就業者数</t>
  </si>
  <si>
    <t>従業地による15歳以上就業者数</t>
  </si>
  <si>
    <t>自宅で従業</t>
  </si>
  <si>
    <t>自宅外の自市区町村で従業</t>
  </si>
  <si>
    <t>他県で従業</t>
  </si>
  <si>
    <t>（従業地）不詳</t>
  </si>
  <si>
    <t>うち県内他市区町村に常住</t>
  </si>
  <si>
    <t>　　　うち農業</t>
  </si>
  <si>
    <t>他市区町村で従業
注1</t>
  </si>
  <si>
    <t>14表　常住地又は従業地による産業（大分類）別，15歳以上就業者数（雇用者－特掲）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</si>
  <si>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</si>
  <si>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</si>
  <si>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</si>
  <si>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</si>
  <si>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</si>
  <si>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</si>
  <si>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</si>
  <si>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</si>
  <si>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</si>
  <si>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</si>
  <si>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</si>
  <si>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</si>
  <si>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</si>
  <si>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</si>
  <si>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</si>
  <si>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</si>
  <si>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</si>
  <si>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</si>
  <si>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</si>
  <si>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</si>
  <si>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</si>
  <si>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</si>
  <si>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</si>
  <si>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</si>
  <si>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</si>
  <si>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</si>
  <si>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</si>
  <si>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</si>
  <si>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</si>
  <si>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</si>
  <si>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</si>
  <si>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</si>
  <si>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</si>
  <si>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2人口－2国勢調査</t>
  </si>
  <si>
    <t>9表　労働力状態別人口 （１5歳以上） の推移</t>
  </si>
  <si>
    <t>6表　種類別世帯数と世帯人員</t>
  </si>
  <si>
    <t>7表　年齢階級別，配偶関係別人口 （15歳以上）</t>
  </si>
  <si>
    <t>10表　住居の種類 ・ 住宅の所有の関係別一般世帯数，一般世帯人員及び１世帯あたり人員</t>
  </si>
  <si>
    <t>11表　産業大分類別就業者数 （15歳以上） の推移</t>
  </si>
  <si>
    <t>12表　産業大分類、従業上の地位別就業者数（15歳以上）</t>
  </si>
  <si>
    <t>13表　昼間人口の推移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</si>
  <si>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</si>
  <si>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</si>
  <si>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</si>
  <si>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</si>
  <si>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</si>
  <si>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</si>
  <si>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</si>
  <si>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</si>
  <si>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</si>
  <si>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</si>
  <si>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</si>
  <si>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</si>
  <si>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</si>
  <si>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</si>
  <si>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</si>
  <si>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</si>
  <si>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</si>
  <si>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</si>
  <si>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</si>
  <si>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</si>
  <si>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</si>
  <si>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</si>
  <si>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</si>
  <si>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</si>
  <si>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</si>
  <si>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</si>
  <si>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 xml:space="preserve">    総数</t>
  </si>
  <si>
    <t>資料：総務省統計局</t>
  </si>
  <si>
    <t>平成  2</t>
  </si>
  <si>
    <t>昭和 60</t>
  </si>
  <si>
    <t xml:space="preserve"> 7</t>
  </si>
  <si>
    <t xml:space="preserve"> 平成   2</t>
  </si>
  <si>
    <t>　　　</t>
  </si>
  <si>
    <t>　　うち農業</t>
  </si>
  <si>
    <t>平成22年</t>
  </si>
  <si>
    <t>（再掲）第1次産業</t>
  </si>
  <si>
    <t>（再掲）第2次産業</t>
  </si>
  <si>
    <t>（再掲）第3次産業</t>
  </si>
  <si>
    <t xml:space="preserve"> 12</t>
  </si>
  <si>
    <t xml:space="preserve"> 17</t>
  </si>
  <si>
    <t>　　　4,000人/ｋ㎡以上）が隣接して構成している地域をいう。</t>
  </si>
  <si>
    <t>自宅以外</t>
  </si>
  <si>
    <t>都内外不詳</t>
  </si>
  <si>
    <t>従業地・通学地</t>
  </si>
  <si>
    <t>就業者</t>
  </si>
  <si>
    <t>通学者</t>
  </si>
  <si>
    <t>立川市内</t>
  </si>
  <si>
    <t>立川市外</t>
  </si>
  <si>
    <t>世帯数
(A)</t>
  </si>
  <si>
    <t>人　　　　　　口</t>
  </si>
  <si>
    <t>総　数
(B)</t>
  </si>
  <si>
    <t>人　　　　　　　口</t>
  </si>
  <si>
    <t>１ 世 帯 当 た り 人 員
(C)</t>
  </si>
  <si>
    <t>総  数</t>
  </si>
  <si>
    <t>人　　口　(a)</t>
  </si>
  <si>
    <t>１ 人</t>
  </si>
  <si>
    <t>２ 人</t>
  </si>
  <si>
    <t>３ 人</t>
  </si>
  <si>
    <t>４ 人</t>
  </si>
  <si>
    <t>５ 人</t>
  </si>
  <si>
    <t>６ 人</t>
  </si>
  <si>
    <t>７ 人</t>
  </si>
  <si>
    <t>８ 人</t>
  </si>
  <si>
    <t>９ 人</t>
  </si>
  <si>
    <t>10 人</t>
  </si>
  <si>
    <t>以 上</t>
  </si>
  <si>
    <t>世 帯 人 員</t>
  </si>
  <si>
    <t>１世帯当</t>
  </si>
  <si>
    <t>たり人員</t>
  </si>
  <si>
    <t>未　婚</t>
  </si>
  <si>
    <t>死　別</t>
  </si>
  <si>
    <t>離　別</t>
  </si>
  <si>
    <t>不　詳</t>
  </si>
  <si>
    <t>（再　掲）
3世代世帯</t>
  </si>
  <si>
    <t>総　数</t>
  </si>
  <si>
    <t>家　事</t>
  </si>
  <si>
    <t>通　学</t>
  </si>
  <si>
    <t>不　詳</t>
  </si>
  <si>
    <t>主　に　仕　事</t>
  </si>
  <si>
    <t>完   全
失業者</t>
  </si>
  <si>
    <t>家   事のほか仕   事</t>
  </si>
  <si>
    <t xml:space="preserve">   一　　 　般　　 　世　　 　帯</t>
  </si>
  <si>
    <t xml:space="preserve">     うち住宅に住む一般世帯</t>
  </si>
  <si>
    <t>産 業 大 分 類</t>
  </si>
  <si>
    <t>総　数</t>
  </si>
  <si>
    <t>女 100人  につき男</t>
  </si>
  <si>
    <r>
      <t>面　積　( km</t>
    </r>
    <r>
      <rPr>
        <vertAlign val="superscript"/>
        <sz val="8"/>
        <rFont val="ＭＳ Ｐ明朝"/>
        <family val="1"/>
      </rPr>
      <t xml:space="preserve">2 </t>
    </r>
    <r>
      <rPr>
        <sz val="10"/>
        <rFont val="ＭＳ Ｐ明朝"/>
        <family val="1"/>
      </rPr>
      <t>)</t>
    </r>
  </si>
  <si>
    <t>町 丁 名</t>
  </si>
  <si>
    <t>昼間人口比      率</t>
  </si>
  <si>
    <t>流入超過人       口</t>
  </si>
  <si>
    <t>総  数</t>
  </si>
  <si>
    <t>役　員</t>
  </si>
  <si>
    <t>総　　　　　　数</t>
  </si>
  <si>
    <t>総 数</t>
  </si>
  <si>
    <t>総 数
注2</t>
  </si>
  <si>
    <t>都　外</t>
  </si>
  <si>
    <t>都　内</t>
  </si>
  <si>
    <t>自　宅</t>
  </si>
  <si>
    <t>立  川  市  内</t>
  </si>
  <si>
    <t>立     川     市     外</t>
  </si>
  <si>
    <t>都 外</t>
  </si>
  <si>
    <t>都 内</t>
  </si>
  <si>
    <t>常　　住　　地</t>
  </si>
  <si>
    <t>区　　　　　　　　分</t>
  </si>
  <si>
    <t>1世帯当  たり人員
(C)</t>
  </si>
  <si>
    <t>世 帯 数
(A)</t>
  </si>
  <si>
    <t>増 減 数</t>
  </si>
  <si>
    <t>総　 数
(B)</t>
  </si>
  <si>
    <t>総 　数
(B)</t>
  </si>
  <si>
    <t xml:space="preserve">パート・アルバ イ ト・その他    </t>
  </si>
  <si>
    <t>正規の職員 ・   従業員</t>
  </si>
  <si>
    <t>家庭内職者</t>
  </si>
  <si>
    <t>家族従業者</t>
  </si>
  <si>
    <t>雇人のある業主</t>
  </si>
  <si>
    <t>雇人のない業主</t>
  </si>
  <si>
    <t>労働者派遣事業所の派遣社   員</t>
  </si>
  <si>
    <t>総                 数</t>
  </si>
  <si>
    <t>22</t>
  </si>
  <si>
    <t>…</t>
  </si>
  <si>
    <t>通学のかたわら仕事</t>
  </si>
  <si>
    <t>1表　世帯数・人口等の推移</t>
  </si>
  <si>
    <t>2表　人口集中地区の世帯数・人口・面積の推移</t>
  </si>
  <si>
    <t>15表　立川市に係る15歳以上就業者数及び15歳以上通学者数についての常住地及び従業地・通学地クロス集計</t>
  </si>
  <si>
    <t xml:space="preserve"> 施設の</t>
  </si>
  <si>
    <t>Ｒ サービス業（他に分類されないもの）</t>
  </si>
  <si>
    <t>Ａ 農業，林業</t>
  </si>
  <si>
    <t>Ｂ 漁業</t>
  </si>
  <si>
    <t>Ｃ 鉱業，採石業，砂利採取業</t>
  </si>
  <si>
    <t>Ｄ 建設業</t>
  </si>
  <si>
    <t>Ｅ 製造業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</si>
  <si>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</si>
  <si>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</si>
  <si>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</si>
  <si>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</si>
  <si>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</si>
  <si>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</si>
  <si>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Ｐ 医療，福祉</t>
  </si>
  <si>
    <t>Ｑ 複合サービス事業</t>
  </si>
  <si>
    <t>Ｓ 公務（他に分類されるものを除く）</t>
  </si>
  <si>
    <t>Ｔ 分類不能の産業</t>
  </si>
  <si>
    <t>Ｆ 電気・ガス・熱供給・水道業</t>
  </si>
  <si>
    <t>Ｍ 宿泊業，飲食サービス業</t>
  </si>
  <si>
    <t>Ｎ 生活関連サービス業，娯楽業</t>
  </si>
  <si>
    <t>Ｏ 教育，学習支援業</t>
  </si>
  <si>
    <t>昭和25</t>
  </si>
  <si>
    <t>注1：昭和38年5月1日に当時の「北多摩郡砂川町」と合併したが、同35年以前の数値はこれを含む。</t>
  </si>
  <si>
    <t>注2：世帯数には学生寮、長期入院患者のいる病院、老人ホーム等の世帯（＝施設等の世帯）も含む。</t>
  </si>
  <si>
    <t>注3：「1世帯当たり人員(C)」は次式により算出した。(C)=(B)÷(A)</t>
  </si>
  <si>
    <t>注1：昼・夜間人口には、年齢不詳を含まない。</t>
  </si>
  <si>
    <t>注2：通学者は、15歳未満を含む。</t>
  </si>
  <si>
    <t>注1：従業地「不詳」を含む。</t>
  </si>
  <si>
    <t>注2：従業地「不詳」で当地に常住している者を含む。</t>
  </si>
  <si>
    <t>注：「人口集中地区」とは、国勢調査の調査区を基本単位地域とし、人口密度の高い調査区（原則として、</t>
  </si>
  <si>
    <t>注：一般世帯には、間借り、下宿などの単身者、会社などの独身寮の単身者を含む。</t>
  </si>
  <si>
    <t>注：世帯の家族類型には「不詳」を含む。</t>
  </si>
  <si>
    <t>注：H2、7、12、17の総数には労働力状態「不詳」を含む。</t>
  </si>
  <si>
    <t>注：総数には従業上の地位「不詳」を含む。</t>
  </si>
  <si>
    <t>年齢</t>
  </si>
  <si>
    <t>人口密度（人/k㎡）</t>
  </si>
  <si>
    <t xml:space="preserve">面積（k㎡）　(b) </t>
  </si>
  <si>
    <t xml:space="preserve">人口密度（1k㎡当たり）　(a)/(b) </t>
  </si>
  <si>
    <t>8表　世帯の家族類型別，年齢（5歳階級)別一般世帯人員（3世代世帯－特掲）</t>
  </si>
  <si>
    <t>平成27年10月1日現在</t>
  </si>
  <si>
    <t>25 ～ 29</t>
  </si>
  <si>
    <t>０ ～ ４</t>
  </si>
  <si>
    <t>30 ～ 34</t>
  </si>
  <si>
    <t>５ ～ ９</t>
  </si>
  <si>
    <t>35 ～ 39</t>
  </si>
  <si>
    <t>10 ～ 14</t>
  </si>
  <si>
    <t>40 ～ 44</t>
  </si>
  <si>
    <t>15 ～ 19</t>
  </si>
  <si>
    <t>45 ～ 49</t>
  </si>
  <si>
    <t>20 ～ 24</t>
  </si>
  <si>
    <t>50 ～ 54</t>
  </si>
  <si>
    <t>55 ～ 59</t>
  </si>
  <si>
    <t>85 ～ 89</t>
  </si>
  <si>
    <t>60 ～ 64</t>
  </si>
  <si>
    <t>90 ～ 94</t>
  </si>
  <si>
    <t>65 ～ 69</t>
  </si>
  <si>
    <t>95 ～ 99</t>
  </si>
  <si>
    <t>70 ～ 74</t>
  </si>
  <si>
    <t>75 ～ 79</t>
  </si>
  <si>
    <t>80 ～ 84</t>
  </si>
  <si>
    <t>27</t>
  </si>
  <si>
    <t>平成27年10月1日現在</t>
  </si>
  <si>
    <t>平成27年10月1日現在</t>
  </si>
  <si>
    <t>-</t>
  </si>
  <si>
    <t>資料：東京都の統計　東京都の昼間人口</t>
  </si>
  <si>
    <t>注：面積は国土交通省国土地理院「平成27年全国都道府県市区町村別面積調」による。</t>
  </si>
  <si>
    <t>平成27年</t>
  </si>
  <si>
    <t>各年10月１日現在</t>
  </si>
  <si>
    <t>-</t>
  </si>
  <si>
    <t>注：不詳を含む。</t>
  </si>
  <si>
    <t>Ⅱ 核家族
以外の世帯</t>
  </si>
  <si>
    <t>総　　数
（世帯の
家族類型）</t>
  </si>
  <si>
    <t>Ａ 親族のみ
の世帯</t>
  </si>
  <si>
    <t>-</t>
  </si>
  <si>
    <t>27</t>
  </si>
  <si>
    <t>平成　7</t>
  </si>
  <si>
    <t>3表　多摩26市の人口，面積及び人口密度</t>
  </si>
  <si>
    <t>4表　町丁別世帯数と人口</t>
  </si>
  <si>
    <t>（次ページへ続く）</t>
  </si>
  <si>
    <t>（前ページからの続き）</t>
  </si>
  <si>
    <t>注：「1世帯当たり人員(C)」は次式により算出した。(C)=(B)÷(A)</t>
  </si>
  <si>
    <t>－　35　－</t>
  </si>
  <si>
    <t>5表　年齢(各歳），男女別人口</t>
  </si>
  <si>
    <t>－　45　－</t>
  </si>
  <si>
    <t>うち他県に
常住</t>
  </si>
  <si>
    <t>（自宅で従業）
雇用者</t>
  </si>
  <si>
    <t>県内他市区町村で
従業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</si>
</sst>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0;&quot;△ &quot;#,##0.00"/>
    <numFmt numFmtId="179" formatCode="#,##0.00_ "/>
    <numFmt numFmtId="180" formatCode="#,##0.0;&quot;△ &quot;#,##0.0"/>
    <numFmt numFmtId="181" formatCode="0.00_ "/>
    <numFmt numFmtId="182" formatCode="#,##0_);[Red]\(#,##0\)"/>
    <numFmt numFmtId="183" formatCode="#,##0.00_);[Red]\(#,##0.00\)"/>
    <numFmt numFmtId="184" formatCode="0.00_);[Red]\(0.00\)"/>
    <numFmt numFmtId="185" formatCode="#,##0.0_ "/>
    <numFmt numFmtId="186" formatCode="#,##0.0_);[Red]\(#,##0.0\)"/>
    <numFmt numFmtId="187" formatCode="\ ###,###,##0;&quot;-&quot;###,###,##0"/>
    <numFmt numFmtId="188" formatCode="###,###,##0;&quot;-&quot;##,###,##0"/>
    <numFmt numFmtId="189" formatCode="#,###,##0;&quot; -&quot;###,##0"/>
    <numFmt numFmtId="190" formatCode="0.0_);[Red]\(0.0\)"/>
    <numFmt numFmtId="191" formatCode="[=0]&quot;－&quot;;[&lt;0]&quot;△ &quot;#,##0;General"/>
    <numFmt numFmtId="192" formatCode="#,##0\ ;&quot;△&quot;#,##0\ ;&quot;- &quot;"/>
    <numFmt numFmtId="193" formatCode="#,##0;&quot;▲ &quot;#,##0"/>
    <numFmt numFmtId="194" formatCode="#,##0.00;&quot;▲ &quot;#,##0.00"/>
    <numFmt numFmtId="195" formatCode="#,##0.0000_);[Red]\(#,##0.000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vertAlign val="superscript"/>
      <sz val="8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7.5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5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2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182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86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5" fillId="0" borderId="14" xfId="0" applyFont="1" applyFill="1" applyBorder="1" applyAlignment="1">
      <alignment/>
    </xf>
    <xf numFmtId="177" fontId="0" fillId="0" borderId="0" xfId="0" applyNumberForma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 vertical="center"/>
    </xf>
    <xf numFmtId="49" fontId="0" fillId="0" borderId="15" xfId="0" applyNumberFormat="1" applyFill="1" applyBorder="1" applyAlignment="1">
      <alignment horizontal="left" vertical="center"/>
    </xf>
    <xf numFmtId="182" fontId="9" fillId="0" borderId="0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distributed" vertical="center"/>
    </xf>
    <xf numFmtId="182" fontId="9" fillId="0" borderId="10" xfId="0" applyNumberFormat="1" applyFont="1" applyBorder="1" applyAlignment="1">
      <alignment horizontal="distributed" vertical="center"/>
    </xf>
    <xf numFmtId="182" fontId="9" fillId="0" borderId="0" xfId="66" applyNumberFormat="1" applyFont="1">
      <alignment vertical="center"/>
      <protection/>
    </xf>
    <xf numFmtId="182" fontId="6" fillId="0" borderId="17" xfId="0" applyNumberFormat="1" applyFont="1" applyBorder="1" applyAlignment="1">
      <alignment horizontal="distributed" vertical="center"/>
    </xf>
    <xf numFmtId="182" fontId="6" fillId="0" borderId="15" xfId="0" applyNumberFormat="1" applyFont="1" applyBorder="1" applyAlignment="1">
      <alignment horizontal="distributed" vertical="center"/>
    </xf>
    <xf numFmtId="182" fontId="6" fillId="0" borderId="18" xfId="0" applyNumberFormat="1" applyFont="1" applyBorder="1" applyAlignment="1">
      <alignment horizontal="distributed" vertical="center"/>
    </xf>
    <xf numFmtId="182" fontId="9" fillId="0" borderId="0" xfId="67" applyNumberFormat="1" applyFont="1">
      <alignment vertical="center"/>
      <protection/>
    </xf>
    <xf numFmtId="182" fontId="9" fillId="0" borderId="16" xfId="0" applyNumberFormat="1" applyFont="1" applyBorder="1" applyAlignment="1">
      <alignment horizontal="distributed" vertical="center"/>
    </xf>
    <xf numFmtId="182" fontId="9" fillId="0" borderId="16" xfId="0" applyNumberFormat="1" applyFont="1" applyBorder="1" applyAlignment="1">
      <alignment horizontal="right" vertical="center"/>
    </xf>
    <xf numFmtId="177" fontId="9" fillId="0" borderId="0" xfId="67" applyNumberFormat="1" applyFont="1">
      <alignment vertical="center"/>
      <protection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49" fontId="17" fillId="0" borderId="0" xfId="68" applyNumberFormat="1" applyFont="1" applyFill="1" applyBorder="1" applyAlignment="1">
      <alignment horizontal="center" vertical="center" wrapText="1"/>
      <protection/>
    </xf>
    <xf numFmtId="49" fontId="17" fillId="0" borderId="19" xfId="68" applyNumberFormat="1" applyFont="1" applyFill="1" applyBorder="1" applyAlignment="1">
      <alignment horizontal="center" vertical="center" wrapText="1"/>
      <protection/>
    </xf>
    <xf numFmtId="49" fontId="17" fillId="0" borderId="20" xfId="68" applyNumberFormat="1" applyFont="1" applyFill="1" applyBorder="1" applyAlignment="1">
      <alignment horizontal="center" vertical="center" wrapText="1"/>
      <protection/>
    </xf>
    <xf numFmtId="49" fontId="17" fillId="0" borderId="21" xfId="68" applyNumberFormat="1" applyFont="1" applyFill="1" applyBorder="1" applyAlignment="1">
      <alignment horizontal="center" vertical="center" wrapText="1"/>
      <protection/>
    </xf>
    <xf numFmtId="0" fontId="17" fillId="0" borderId="22" xfId="0" applyFont="1" applyFill="1" applyBorder="1" applyAlignment="1">
      <alignment vertical="center"/>
    </xf>
    <xf numFmtId="49" fontId="17" fillId="0" borderId="10" xfId="68" applyNumberFormat="1" applyFont="1" applyFill="1" applyBorder="1" applyAlignment="1">
      <alignment horizontal="center" vertical="center"/>
      <protection/>
    </xf>
    <xf numFmtId="49" fontId="17" fillId="0" borderId="0" xfId="68" applyNumberFormat="1" applyFont="1" applyAlignment="1">
      <alignment vertical="center"/>
      <protection/>
    </xf>
    <xf numFmtId="49" fontId="17" fillId="0" borderId="22" xfId="68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8" fontId="17" fillId="0" borderId="0" xfId="68" applyNumberFormat="1" applyFont="1" applyFill="1" applyBorder="1" applyAlignment="1">
      <alignment horizontal="right" vertical="center"/>
      <protection/>
    </xf>
    <xf numFmtId="189" fontId="17" fillId="0" borderId="0" xfId="68" applyNumberFormat="1" applyFont="1" applyFill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189" fontId="6" fillId="0" borderId="0" xfId="0" applyNumberFormat="1" applyFont="1" applyAlignment="1">
      <alignment vertical="center"/>
    </xf>
    <xf numFmtId="189" fontId="6" fillId="0" borderId="15" xfId="0" applyNumberFormat="1" applyFont="1" applyBorder="1" applyAlignment="1">
      <alignment horizontal="center" vertical="center"/>
    </xf>
    <xf numFmtId="189" fontId="6" fillId="0" borderId="17" xfId="0" applyNumberFormat="1" applyFont="1" applyBorder="1" applyAlignment="1">
      <alignment vertical="center"/>
    </xf>
    <xf numFmtId="37" fontId="9" fillId="0" borderId="0" xfId="63" applyNumberFormat="1" applyFont="1">
      <alignment vertical="center"/>
      <protection/>
    </xf>
    <xf numFmtId="37" fontId="9" fillId="0" borderId="23" xfId="63" applyNumberFormat="1" applyFont="1" applyBorder="1">
      <alignment vertical="center"/>
      <protection/>
    </xf>
    <xf numFmtId="37" fontId="9" fillId="0" borderId="24" xfId="63" applyNumberFormat="1" applyFont="1" applyBorder="1">
      <alignment vertical="center"/>
      <protection/>
    </xf>
    <xf numFmtId="37" fontId="9" fillId="0" borderId="14" xfId="63" applyNumberFormat="1" applyFont="1" applyBorder="1">
      <alignment vertical="center"/>
      <protection/>
    </xf>
    <xf numFmtId="37" fontId="7" fillId="0" borderId="25" xfId="63" applyNumberFormat="1" applyFont="1" applyBorder="1" applyAlignment="1">
      <alignment horizontal="right" vertical="center"/>
      <protection/>
    </xf>
    <xf numFmtId="37" fontId="9" fillId="0" borderId="26" xfId="63" applyNumberFormat="1" applyFont="1" applyBorder="1" applyAlignment="1">
      <alignment horizontal="distributed" vertical="center" indent="1"/>
      <protection/>
    </xf>
    <xf numFmtId="37" fontId="9" fillId="0" borderId="0" xfId="63" applyNumberFormat="1" applyFont="1" applyAlignment="1">
      <alignment vertical="center" wrapText="1"/>
      <protection/>
    </xf>
    <xf numFmtId="37" fontId="9" fillId="0" borderId="10" xfId="63" applyNumberFormat="1" applyFont="1" applyBorder="1" applyAlignment="1">
      <alignment vertical="center" wrapText="1"/>
      <protection/>
    </xf>
    <xf numFmtId="37" fontId="9" fillId="0" borderId="10" xfId="63" applyNumberFormat="1" applyFont="1" applyBorder="1" applyAlignment="1">
      <alignment horizontal="distributed" vertical="center" indent="1" shrinkToFit="1"/>
      <protection/>
    </xf>
    <xf numFmtId="37" fontId="9" fillId="0" borderId="10" xfId="63" applyNumberFormat="1" applyFont="1" applyBorder="1" applyAlignment="1">
      <alignment vertical="center" shrinkToFit="1"/>
      <protection/>
    </xf>
    <xf numFmtId="37" fontId="9" fillId="0" borderId="10" xfId="63" applyNumberFormat="1" applyFont="1" applyBorder="1" applyAlignment="1">
      <alignment horizontal="right" vertical="center" shrinkToFit="1"/>
      <protection/>
    </xf>
    <xf numFmtId="37" fontId="11" fillId="0" borderId="10" xfId="63" applyNumberFormat="1" applyFont="1" applyBorder="1" applyAlignment="1">
      <alignment vertical="center" shrinkToFit="1"/>
      <protection/>
    </xf>
    <xf numFmtId="37" fontId="9" fillId="0" borderId="15" xfId="63" applyNumberFormat="1" applyFont="1" applyBorder="1">
      <alignment vertical="center"/>
      <protection/>
    </xf>
    <xf numFmtId="37" fontId="9" fillId="0" borderId="0" xfId="63" applyNumberFormat="1" applyFont="1" applyAlignment="1">
      <alignment horizontal="right" vertical="center"/>
      <protection/>
    </xf>
    <xf numFmtId="0" fontId="4" fillId="0" borderId="0" xfId="64" applyFont="1">
      <alignment vertical="center"/>
      <protection/>
    </xf>
    <xf numFmtId="0" fontId="6" fillId="0" borderId="0" xfId="64" applyFont="1">
      <alignment vertical="center"/>
      <protection/>
    </xf>
    <xf numFmtId="0" fontId="6" fillId="0" borderId="0" xfId="64" applyFont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9" fillId="0" borderId="0" xfId="64" applyFont="1">
      <alignment vertical="center"/>
      <protection/>
    </xf>
    <xf numFmtId="0" fontId="9" fillId="0" borderId="25" xfId="64" applyFont="1" applyBorder="1">
      <alignment vertical="center"/>
      <protection/>
    </xf>
    <xf numFmtId="0" fontId="9" fillId="0" borderId="27" xfId="64" applyFont="1" applyBorder="1">
      <alignment vertical="center"/>
      <protection/>
    </xf>
    <xf numFmtId="0" fontId="9" fillId="0" borderId="12" xfId="64" applyFont="1" applyBorder="1">
      <alignment vertical="center"/>
      <protection/>
    </xf>
    <xf numFmtId="0" fontId="9" fillId="0" borderId="28" xfId="64" applyFont="1" applyBorder="1">
      <alignment vertical="center"/>
      <protection/>
    </xf>
    <xf numFmtId="0" fontId="9" fillId="0" borderId="29" xfId="64" applyFont="1" applyBorder="1">
      <alignment vertical="center"/>
      <protection/>
    </xf>
    <xf numFmtId="0" fontId="9" fillId="0" borderId="30" xfId="64" applyFont="1" applyBorder="1">
      <alignment vertical="center"/>
      <protection/>
    </xf>
    <xf numFmtId="0" fontId="9" fillId="0" borderId="31" xfId="64" applyFont="1" applyBorder="1">
      <alignment vertical="center"/>
      <protection/>
    </xf>
    <xf numFmtId="0" fontId="9" fillId="0" borderId="20" xfId="64" applyFont="1" applyBorder="1">
      <alignment vertical="center"/>
      <protection/>
    </xf>
    <xf numFmtId="0" fontId="9" fillId="0" borderId="22" xfId="64" applyFont="1" applyBorder="1">
      <alignment vertical="center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vertical="center" shrinkToFit="1"/>
      <protection/>
    </xf>
    <xf numFmtId="0" fontId="9" fillId="0" borderId="17" xfId="64" applyFont="1" applyBorder="1">
      <alignment vertical="center"/>
      <protection/>
    </xf>
    <xf numFmtId="37" fontId="6" fillId="0" borderId="0" xfId="0" applyNumberFormat="1" applyFont="1" applyAlignment="1">
      <alignment horizontal="right" vertical="center"/>
    </xf>
    <xf numFmtId="37" fontId="9" fillId="0" borderId="0" xfId="64" applyNumberFormat="1" applyFont="1" applyAlignment="1">
      <alignment horizontal="right" vertical="center"/>
      <protection/>
    </xf>
    <xf numFmtId="0" fontId="9" fillId="0" borderId="10" xfId="0" applyFont="1" applyFill="1" applyBorder="1" applyAlignment="1">
      <alignment horizontal="center" vertical="center"/>
    </xf>
    <xf numFmtId="49" fontId="17" fillId="0" borderId="29" xfId="68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189" fontId="9" fillId="0" borderId="10" xfId="0" applyNumberFormat="1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37" fontId="4" fillId="0" borderId="0" xfId="63" applyNumberFormat="1" applyFont="1" applyAlignment="1">
      <alignment vertical="center"/>
      <protection/>
    </xf>
    <xf numFmtId="182" fontId="9" fillId="0" borderId="29" xfId="0" applyNumberFormat="1" applyFont="1" applyBorder="1" applyAlignment="1">
      <alignment vertical="center"/>
    </xf>
    <xf numFmtId="0" fontId="9" fillId="0" borderId="0" xfId="62" applyFont="1">
      <alignment vertical="center"/>
      <protection/>
    </xf>
    <xf numFmtId="177" fontId="9" fillId="0" borderId="0" xfId="62" applyNumberFormat="1" applyFont="1">
      <alignment vertical="center"/>
      <protection/>
    </xf>
    <xf numFmtId="0" fontId="9" fillId="0" borderId="0" xfId="62" applyFont="1" applyAlignment="1">
      <alignment vertical="center" wrapText="1"/>
      <protection/>
    </xf>
    <xf numFmtId="0" fontId="4" fillId="0" borderId="0" xfId="62" applyFont="1">
      <alignment vertical="center"/>
      <protection/>
    </xf>
    <xf numFmtId="183" fontId="9" fillId="0" borderId="0" xfId="62" applyNumberFormat="1" applyFont="1">
      <alignment vertical="center"/>
      <protection/>
    </xf>
    <xf numFmtId="183" fontId="4" fillId="0" borderId="0" xfId="62" applyNumberFormat="1" applyFont="1">
      <alignment vertical="center"/>
      <protection/>
    </xf>
    <xf numFmtId="186" fontId="9" fillId="0" borderId="0" xfId="62" applyNumberFormat="1" applyFont="1">
      <alignment vertical="center"/>
      <protection/>
    </xf>
    <xf numFmtId="186" fontId="4" fillId="0" borderId="0" xfId="62" applyNumberFormat="1" applyFont="1">
      <alignment vertical="center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182" fontId="9" fillId="0" borderId="32" xfId="0" applyNumberFormat="1" applyFont="1" applyBorder="1" applyAlignment="1">
      <alignment vertical="center"/>
    </xf>
    <xf numFmtId="182" fontId="9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18" fillId="0" borderId="0" xfId="62" applyFont="1">
      <alignment vertical="center"/>
      <protection/>
    </xf>
    <xf numFmtId="0" fontId="8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7" fontId="8" fillId="0" borderId="14" xfId="63" applyNumberFormat="1" applyFont="1" applyBorder="1" applyAlignment="1">
      <alignment/>
      <protection/>
    </xf>
    <xf numFmtId="37" fontId="8" fillId="0" borderId="0" xfId="63" applyNumberFormat="1" applyFont="1" applyAlignment="1">
      <alignment/>
      <protection/>
    </xf>
    <xf numFmtId="37" fontId="7" fillId="0" borderId="0" xfId="63" applyNumberFormat="1" applyFont="1" applyAlignment="1">
      <alignment horizontal="right"/>
      <protection/>
    </xf>
    <xf numFmtId="177" fontId="9" fillId="0" borderId="29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Border="1" applyAlignment="1">
      <alignment vertical="center"/>
    </xf>
    <xf numFmtId="0" fontId="8" fillId="0" borderId="0" xfId="64" applyFont="1" applyAlignment="1">
      <alignment/>
      <protection/>
    </xf>
    <xf numFmtId="177" fontId="6" fillId="0" borderId="0" xfId="65" applyNumberFormat="1" applyFont="1">
      <alignment vertical="center"/>
      <protection/>
    </xf>
    <xf numFmtId="177" fontId="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left" vertical="center"/>
    </xf>
    <xf numFmtId="182" fontId="6" fillId="0" borderId="29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14" xfId="64" applyFont="1" applyBorder="1">
      <alignment vertical="center"/>
      <protection/>
    </xf>
    <xf numFmtId="0" fontId="9" fillId="0" borderId="0" xfId="64" applyFont="1" applyBorder="1">
      <alignment vertical="center"/>
      <protection/>
    </xf>
    <xf numFmtId="0" fontId="9" fillId="0" borderId="34" xfId="64" applyFont="1" applyBorder="1" applyAlignment="1">
      <alignment horizontal="center" vertical="center" wrapText="1"/>
      <protection/>
    </xf>
    <xf numFmtId="0" fontId="9" fillId="0" borderId="29" xfId="64" applyFont="1" applyBorder="1" applyAlignment="1">
      <alignment horizontal="center" vertical="center" wrapText="1"/>
      <protection/>
    </xf>
    <xf numFmtId="37" fontId="6" fillId="0" borderId="29" xfId="0" applyNumberFormat="1" applyFont="1" applyBorder="1" applyAlignment="1">
      <alignment horizontal="right" vertical="center"/>
    </xf>
    <xf numFmtId="37" fontId="9" fillId="0" borderId="29" xfId="64" applyNumberFormat="1" applyFont="1" applyBorder="1" applyAlignment="1">
      <alignment horizontal="right" vertical="center"/>
      <protection/>
    </xf>
    <xf numFmtId="0" fontId="9" fillId="0" borderId="32" xfId="64" applyFont="1" applyBorder="1">
      <alignment vertical="center"/>
      <protection/>
    </xf>
    <xf numFmtId="0" fontId="9" fillId="0" borderId="35" xfId="64" applyFont="1" applyBorder="1">
      <alignment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Border="1" applyAlignment="1">
      <alignment vertical="center" wrapText="1"/>
      <protection/>
    </xf>
    <xf numFmtId="182" fontId="9" fillId="0" borderId="17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distributed" vertical="center"/>
    </xf>
    <xf numFmtId="182" fontId="9" fillId="0" borderId="17" xfId="0" applyNumberFormat="1" applyFont="1" applyBorder="1" applyAlignment="1">
      <alignment horizontal="right" vertical="center"/>
    </xf>
    <xf numFmtId="182" fontId="9" fillId="0" borderId="17" xfId="66" applyNumberFormat="1" applyFont="1" applyBorder="1">
      <alignment vertical="center"/>
      <protection/>
    </xf>
    <xf numFmtId="182" fontId="9" fillId="0" borderId="18" xfId="0" applyNumberFormat="1" applyFont="1" applyBorder="1" applyAlignment="1">
      <alignment horizontal="center" vertical="center"/>
    </xf>
    <xf numFmtId="37" fontId="9" fillId="0" borderId="19" xfId="63" applyNumberFormat="1" applyFont="1" applyBorder="1" applyAlignment="1">
      <alignment horizontal="center" vertical="center" wrapText="1"/>
      <protection/>
    </xf>
    <xf numFmtId="37" fontId="9" fillId="0" borderId="36" xfId="63" applyNumberFormat="1" applyFont="1" applyBorder="1" applyAlignment="1">
      <alignment horizontal="center" vertical="center" wrapText="1"/>
      <protection/>
    </xf>
    <xf numFmtId="37" fontId="9" fillId="0" borderId="21" xfId="63" applyNumberFormat="1" applyFont="1" applyBorder="1" applyAlignment="1">
      <alignment vertical="center" wrapText="1"/>
      <protection/>
    </xf>
    <xf numFmtId="37" fontId="9" fillId="0" borderId="19" xfId="63" applyNumberFormat="1" applyFont="1" applyBorder="1" applyAlignment="1">
      <alignment vertical="center" wrapText="1"/>
      <protection/>
    </xf>
    <xf numFmtId="37" fontId="9" fillId="0" borderId="36" xfId="63" applyNumberFormat="1" applyFont="1" applyBorder="1" applyAlignment="1">
      <alignment vertical="center" wrapText="1"/>
      <protection/>
    </xf>
    <xf numFmtId="0" fontId="9" fillId="0" borderId="0" xfId="0" applyFont="1" applyAlignment="1">
      <alignment horizontal="center" vertical="center"/>
    </xf>
    <xf numFmtId="37" fontId="9" fillId="0" borderId="29" xfId="0" applyNumberFormat="1" applyFont="1" applyBorder="1" applyAlignment="1">
      <alignment horizontal="right" vertical="center"/>
    </xf>
    <xf numFmtId="37" fontId="9" fillId="0" borderId="0" xfId="0" applyNumberFormat="1" applyFont="1" applyAlignment="1">
      <alignment horizontal="right" vertical="center"/>
    </xf>
    <xf numFmtId="182" fontId="9" fillId="0" borderId="10" xfId="0" applyNumberFormat="1" applyFont="1" applyBorder="1" applyAlignment="1">
      <alignment horizontal="lef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189" fontId="9" fillId="0" borderId="0" xfId="0" applyNumberFormat="1" applyFont="1" applyAlignment="1">
      <alignment vertical="center"/>
    </xf>
    <xf numFmtId="49" fontId="20" fillId="0" borderId="0" xfId="0" applyNumberFormat="1" applyFont="1" applyFill="1" applyBorder="1" applyAlignment="1">
      <alignment horizontal="right" vertical="center" indent="1"/>
    </xf>
    <xf numFmtId="49" fontId="9" fillId="0" borderId="10" xfId="0" applyNumberFormat="1" applyFont="1" applyFill="1" applyBorder="1" applyAlignment="1">
      <alignment horizontal="right" vertical="center" indent="1"/>
    </xf>
    <xf numFmtId="182" fontId="9" fillId="0" borderId="0" xfId="66" applyNumberFormat="1" applyFont="1" applyBorder="1">
      <alignment vertical="center"/>
      <protection/>
    </xf>
    <xf numFmtId="49" fontId="21" fillId="0" borderId="21" xfId="68" applyNumberFormat="1" applyFont="1" applyFill="1" applyBorder="1" applyAlignment="1">
      <alignment horizontal="center" vertical="center" wrapText="1"/>
      <protection/>
    </xf>
    <xf numFmtId="3" fontId="7" fillId="0" borderId="29" xfId="0" applyNumberFormat="1" applyFont="1" applyBorder="1" applyAlignment="1">
      <alignment vertical="center"/>
    </xf>
    <xf numFmtId="187" fontId="21" fillId="0" borderId="29" xfId="68" applyNumberFormat="1" applyFont="1" applyFill="1" applyBorder="1" applyAlignment="1">
      <alignment horizontal="right" vertical="center" wrapText="1"/>
      <protection/>
    </xf>
    <xf numFmtId="189" fontId="7" fillId="0" borderId="29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41" fontId="9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Alignment="1">
      <alignment horizontal="right" vertical="center"/>
    </xf>
    <xf numFmtId="182" fontId="9" fillId="0" borderId="0" xfId="0" applyNumberFormat="1" applyFont="1" applyFill="1" applyAlignment="1">
      <alignment horizontal="right" vertical="center"/>
    </xf>
    <xf numFmtId="18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/>
    </xf>
    <xf numFmtId="186" fontId="9" fillId="0" borderId="0" xfId="0" applyNumberFormat="1" applyFont="1" applyFill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 wrapText="1"/>
    </xf>
    <xf numFmtId="176" fontId="9" fillId="0" borderId="21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182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13" fillId="0" borderId="10" xfId="0" applyFont="1" applyFill="1" applyBorder="1" applyAlignment="1">
      <alignment horizontal="distributed" vertical="center"/>
    </xf>
    <xf numFmtId="182" fontId="9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2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/>
    </xf>
    <xf numFmtId="182" fontId="9" fillId="0" borderId="17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20" fillId="0" borderId="14" xfId="0" applyFont="1" applyFill="1" applyBorder="1" applyAlignment="1">
      <alignment/>
    </xf>
    <xf numFmtId="0" fontId="4" fillId="0" borderId="0" xfId="62" applyFont="1" applyFill="1">
      <alignment vertical="center"/>
      <protection/>
    </xf>
    <xf numFmtId="177" fontId="9" fillId="0" borderId="0" xfId="62" applyNumberFormat="1" applyFont="1" applyFill="1">
      <alignment vertical="center"/>
      <protection/>
    </xf>
    <xf numFmtId="183" fontId="9" fillId="0" borderId="0" xfId="62" applyNumberFormat="1" applyFont="1" applyFill="1">
      <alignment vertical="center"/>
      <protection/>
    </xf>
    <xf numFmtId="0" fontId="9" fillId="0" borderId="12" xfId="62" applyFont="1" applyFill="1" applyBorder="1" applyAlignment="1">
      <alignment vertical="center" wrapText="1"/>
      <protection/>
    </xf>
    <xf numFmtId="177" fontId="9" fillId="0" borderId="13" xfId="62" applyNumberFormat="1" applyFont="1" applyFill="1" applyBorder="1" applyAlignment="1">
      <alignment horizontal="center" vertical="center" wrapText="1"/>
      <protection/>
    </xf>
    <xf numFmtId="183" fontId="9" fillId="0" borderId="13" xfId="62" applyNumberFormat="1" applyFont="1" applyFill="1" applyBorder="1" applyAlignment="1">
      <alignment horizontal="center" vertical="center" wrapText="1"/>
      <protection/>
    </xf>
    <xf numFmtId="186" fontId="9" fillId="0" borderId="11" xfId="62" applyNumberFormat="1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vertical="center" wrapText="1"/>
      <protection/>
    </xf>
    <xf numFmtId="177" fontId="9" fillId="0" borderId="0" xfId="62" applyNumberFormat="1" applyFont="1" applyFill="1" applyBorder="1" applyAlignment="1">
      <alignment vertical="center" wrapText="1"/>
      <protection/>
    </xf>
    <xf numFmtId="183" fontId="9" fillId="0" borderId="0" xfId="62" applyNumberFormat="1" applyFont="1" applyFill="1" applyBorder="1" applyAlignment="1">
      <alignment vertical="center" wrapText="1"/>
      <protection/>
    </xf>
    <xf numFmtId="186" fontId="9" fillId="0" borderId="0" xfId="62" applyNumberFormat="1" applyFont="1" applyFill="1" applyBorder="1" applyAlignment="1">
      <alignment vertical="center" wrapText="1"/>
      <protection/>
    </xf>
    <xf numFmtId="0" fontId="9" fillId="0" borderId="10" xfId="62" applyFont="1" applyFill="1" applyBorder="1" applyAlignment="1">
      <alignment horizontal="distributed" vertical="center" indent="1"/>
      <protection/>
    </xf>
    <xf numFmtId="0" fontId="9" fillId="0" borderId="15" xfId="62" applyFont="1" applyFill="1" applyBorder="1">
      <alignment vertical="center"/>
      <protection/>
    </xf>
    <xf numFmtId="177" fontId="9" fillId="0" borderId="17" xfId="62" applyNumberFormat="1" applyFont="1" applyFill="1" applyBorder="1">
      <alignment vertical="center"/>
      <protection/>
    </xf>
    <xf numFmtId="183" fontId="9" fillId="0" borderId="17" xfId="62" applyNumberFormat="1" applyFont="1" applyFill="1" applyBorder="1">
      <alignment vertical="center"/>
      <protection/>
    </xf>
    <xf numFmtId="186" fontId="9" fillId="0" borderId="17" xfId="62" applyNumberFormat="1" applyFont="1" applyFill="1" applyBorder="1">
      <alignment vertical="center"/>
      <protection/>
    </xf>
    <xf numFmtId="0" fontId="8" fillId="0" borderId="0" xfId="62" applyFont="1" applyFill="1" applyBorder="1" applyAlignment="1">
      <alignment/>
      <protection/>
    </xf>
    <xf numFmtId="177" fontId="8" fillId="0" borderId="0" xfId="62" applyNumberFormat="1" applyFont="1" applyFill="1" applyBorder="1" applyAlignment="1">
      <alignment/>
      <protection/>
    </xf>
    <xf numFmtId="183" fontId="8" fillId="0" borderId="0" xfId="62" applyNumberFormat="1" applyFont="1" applyFill="1" applyBorder="1" applyAlignment="1">
      <alignment/>
      <protection/>
    </xf>
    <xf numFmtId="186" fontId="8" fillId="0" borderId="0" xfId="62" applyNumberFormat="1" applyFont="1" applyFill="1" applyBorder="1" applyAlignment="1">
      <alignment/>
      <protection/>
    </xf>
    <xf numFmtId="0" fontId="7" fillId="0" borderId="0" xfId="0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horizontal="center"/>
    </xf>
    <xf numFmtId="177" fontId="7" fillId="0" borderId="19" xfId="0" applyNumberFormat="1" applyFont="1" applyFill="1" applyBorder="1" applyAlignment="1">
      <alignment horizontal="center" vertical="top"/>
    </xf>
    <xf numFmtId="182" fontId="7" fillId="0" borderId="38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vertical="center"/>
    </xf>
    <xf numFmtId="182" fontId="7" fillId="0" borderId="0" xfId="0" applyNumberFormat="1" applyFont="1" applyFill="1" applyAlignment="1">
      <alignment vertical="center"/>
    </xf>
    <xf numFmtId="182" fontId="7" fillId="0" borderId="39" xfId="0" applyNumberFormat="1" applyFont="1" applyFill="1" applyBorder="1" applyAlignment="1">
      <alignment horizontal="right" vertical="center"/>
    </xf>
    <xf numFmtId="177" fontId="11" fillId="0" borderId="22" xfId="0" applyNumberFormat="1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left" vertical="center"/>
    </xf>
    <xf numFmtId="177" fontId="11" fillId="0" borderId="19" xfId="0" applyNumberFormat="1" applyFont="1" applyFill="1" applyBorder="1" applyAlignment="1">
      <alignment horizontal="left" vertical="center"/>
    </xf>
    <xf numFmtId="177" fontId="11" fillId="0" borderId="1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Fill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82" fontId="9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182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9" fillId="0" borderId="10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92" fontId="9" fillId="0" borderId="29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92" fontId="9" fillId="0" borderId="29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185" fontId="9" fillId="0" borderId="0" xfId="0" applyNumberFormat="1" applyFont="1" applyFill="1" applyBorder="1" applyAlignment="1">
      <alignment vertical="center"/>
    </xf>
    <xf numFmtId="177" fontId="6" fillId="0" borderId="0" xfId="65" applyNumberFormat="1" applyFont="1" applyFill="1">
      <alignment vertical="center"/>
      <protection/>
    </xf>
    <xf numFmtId="177" fontId="9" fillId="0" borderId="0" xfId="65" applyNumberFormat="1" applyFont="1" applyFill="1">
      <alignment vertical="center"/>
      <protection/>
    </xf>
    <xf numFmtId="177" fontId="9" fillId="0" borderId="14" xfId="65" applyNumberFormat="1" applyFont="1" applyFill="1" applyBorder="1">
      <alignment vertical="center"/>
      <protection/>
    </xf>
    <xf numFmtId="177" fontId="9" fillId="0" borderId="23" xfId="65" applyNumberFormat="1" applyFont="1" applyFill="1" applyBorder="1" applyAlignment="1">
      <alignment horizontal="right" vertical="center"/>
      <protection/>
    </xf>
    <xf numFmtId="177" fontId="9" fillId="0" borderId="10" xfId="65" applyNumberFormat="1" applyFont="1" applyFill="1" applyBorder="1" applyAlignment="1">
      <alignment horizontal="right" vertical="center"/>
      <protection/>
    </xf>
    <xf numFmtId="177" fontId="9" fillId="0" borderId="26" xfId="65" applyNumberFormat="1" applyFont="1" applyFill="1" applyBorder="1" applyAlignment="1">
      <alignment horizontal="center" vertical="center"/>
      <protection/>
    </xf>
    <xf numFmtId="177" fontId="9" fillId="0" borderId="21" xfId="65" applyNumberFormat="1" applyFont="1" applyFill="1" applyBorder="1" applyAlignment="1">
      <alignment horizontal="center" vertical="center"/>
      <protection/>
    </xf>
    <xf numFmtId="177" fontId="7" fillId="0" borderId="37" xfId="65" applyNumberFormat="1" applyFont="1" applyFill="1" applyBorder="1" applyAlignment="1">
      <alignment horizontal="center" vertical="center"/>
      <protection/>
    </xf>
    <xf numFmtId="192" fontId="9" fillId="0" borderId="33" xfId="65" applyNumberFormat="1" applyFont="1" applyFill="1" applyBorder="1" applyAlignment="1">
      <alignment vertical="center"/>
      <protection/>
    </xf>
    <xf numFmtId="192" fontId="9" fillId="0" borderId="0" xfId="65" applyNumberFormat="1" applyFont="1" applyFill="1" applyBorder="1" applyAlignment="1">
      <alignment vertical="center"/>
      <protection/>
    </xf>
    <xf numFmtId="192" fontId="9" fillId="0" borderId="33" xfId="65" applyNumberFormat="1" applyFont="1" applyFill="1" applyBorder="1" applyAlignment="1">
      <alignment horizontal="center" vertical="center"/>
      <protection/>
    </xf>
    <xf numFmtId="192" fontId="9" fillId="0" borderId="0" xfId="65" applyNumberFormat="1" applyFont="1" applyFill="1" applyBorder="1" applyAlignment="1">
      <alignment horizontal="center" vertical="center"/>
      <protection/>
    </xf>
    <xf numFmtId="192" fontId="9" fillId="0" borderId="34" xfId="65" applyNumberFormat="1" applyFont="1" applyFill="1" applyBorder="1" applyAlignment="1">
      <alignment vertical="center"/>
      <protection/>
    </xf>
    <xf numFmtId="177" fontId="9" fillId="0" borderId="40" xfId="65" applyNumberFormat="1" applyFont="1" applyFill="1" applyBorder="1" applyAlignment="1">
      <alignment horizontal="center" vertical="center"/>
      <protection/>
    </xf>
    <xf numFmtId="192" fontId="9" fillId="0" borderId="17" xfId="65" applyNumberFormat="1" applyFont="1" applyFill="1" applyBorder="1" applyAlignment="1">
      <alignment vertical="center"/>
      <protection/>
    </xf>
    <xf numFmtId="177" fontId="8" fillId="0" borderId="0" xfId="65" applyNumberFormat="1" applyFont="1" applyFill="1" applyAlignment="1">
      <alignment/>
      <protection/>
    </xf>
    <xf numFmtId="0" fontId="9" fillId="0" borderId="10" xfId="0" applyFont="1" applyBorder="1" applyAlignment="1">
      <alignment horizontal="center" vertical="center" wrapText="1"/>
    </xf>
    <xf numFmtId="176" fontId="9" fillId="0" borderId="37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82" fontId="9" fillId="0" borderId="0" xfId="66" applyNumberFormat="1" applyFont="1" applyFill="1" applyBorder="1">
      <alignment vertical="center"/>
      <protection/>
    </xf>
    <xf numFmtId="0" fontId="9" fillId="0" borderId="0" xfId="0" applyFont="1" applyFill="1" applyAlignment="1">
      <alignment horizontal="center"/>
    </xf>
    <xf numFmtId="186" fontId="7" fillId="0" borderId="0" xfId="62" applyNumberFormat="1" applyFont="1" applyFill="1" applyAlignment="1">
      <alignment horizontal="right"/>
      <protection/>
    </xf>
    <xf numFmtId="177" fontId="9" fillId="0" borderId="0" xfId="62" applyNumberFormat="1" applyFont="1" applyFill="1" applyBorder="1" applyAlignment="1">
      <alignment horizontal="right" vertical="center" indent="1"/>
      <protection/>
    </xf>
    <xf numFmtId="183" fontId="9" fillId="0" borderId="0" xfId="62" applyNumberFormat="1" applyFont="1" applyFill="1" applyBorder="1" applyAlignment="1">
      <alignment horizontal="right" vertical="center" indent="1"/>
      <protection/>
    </xf>
    <xf numFmtId="186" fontId="9" fillId="0" borderId="0" xfId="62" applyNumberFormat="1" applyFont="1" applyFill="1" applyBorder="1" applyAlignment="1">
      <alignment horizontal="right" vertical="center" indent="1"/>
      <protection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7" fillId="0" borderId="0" xfId="64" applyFont="1" applyAlignment="1">
      <alignment horizontal="right" vertical="center"/>
      <protection/>
    </xf>
    <xf numFmtId="177" fontId="7" fillId="0" borderId="0" xfId="65" applyNumberFormat="1" applyFont="1" applyFill="1" applyAlignment="1">
      <alignment horizontal="right"/>
      <protection/>
    </xf>
    <xf numFmtId="186" fontId="9" fillId="0" borderId="0" xfId="0" applyNumberFormat="1" applyFont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49" fontId="9" fillId="0" borderId="0" xfId="62" applyNumberFormat="1" applyFont="1" applyAlignment="1">
      <alignment horizontal="right" vertical="center"/>
      <protection/>
    </xf>
    <xf numFmtId="0" fontId="20" fillId="0" borderId="0" xfId="0" applyFont="1" applyFill="1" applyBorder="1" applyAlignment="1">
      <alignment/>
    </xf>
    <xf numFmtId="177" fontId="9" fillId="0" borderId="0" xfId="67" applyNumberFormat="1" applyFont="1" applyBorder="1">
      <alignment vertical="center"/>
      <protection/>
    </xf>
    <xf numFmtId="182" fontId="6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indent="1"/>
    </xf>
    <xf numFmtId="182" fontId="6" fillId="0" borderId="14" xfId="0" applyNumberFormat="1" applyFont="1" applyBorder="1" applyAlignment="1">
      <alignment horizontal="distributed" vertical="center"/>
    </xf>
    <xf numFmtId="182" fontId="6" fillId="0" borderId="14" xfId="0" applyNumberFormat="1" applyFont="1" applyBorder="1" applyAlignment="1">
      <alignment horizontal="right" vertical="center"/>
    </xf>
    <xf numFmtId="182" fontId="6" fillId="0" borderId="14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7" fillId="0" borderId="0" xfId="62" applyFont="1">
      <alignment vertical="center"/>
      <protection/>
    </xf>
    <xf numFmtId="0" fontId="7" fillId="0" borderId="14" xfId="0" applyFont="1" applyFill="1" applyBorder="1" applyAlignment="1">
      <alignment/>
    </xf>
    <xf numFmtId="182" fontId="7" fillId="0" borderId="14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49" fontId="13" fillId="0" borderId="0" xfId="0" applyNumberFormat="1" applyFont="1" applyAlignment="1">
      <alignment/>
    </xf>
    <xf numFmtId="0" fontId="9" fillId="0" borderId="0" xfId="64" applyFont="1" applyAlignment="1">
      <alignment horizontal="right" vertical="center"/>
      <protection/>
    </xf>
    <xf numFmtId="0" fontId="9" fillId="0" borderId="0" xfId="64" applyFont="1" applyAlignment="1">
      <alignment horizontal="center" vertical="center"/>
      <protection/>
    </xf>
    <xf numFmtId="182" fontId="7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distributed" vertical="center"/>
    </xf>
    <xf numFmtId="0" fontId="7" fillId="0" borderId="21" xfId="64" applyFont="1" applyBorder="1" applyAlignment="1">
      <alignment horizontal="left" vertical="center" wrapText="1"/>
      <protection/>
    </xf>
    <xf numFmtId="0" fontId="7" fillId="0" borderId="19" xfId="64" applyFont="1" applyBorder="1" applyAlignment="1">
      <alignment horizontal="left" vertical="center" wrapText="1"/>
      <protection/>
    </xf>
    <xf numFmtId="0" fontId="9" fillId="0" borderId="19" xfId="64" applyFont="1" applyBorder="1" applyAlignment="1">
      <alignment horizontal="left" vertical="center" wrapText="1"/>
      <protection/>
    </xf>
    <xf numFmtId="0" fontId="9" fillId="0" borderId="36" xfId="64" applyFont="1" applyBorder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7" fillId="0" borderId="24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36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8" fillId="0" borderId="0" xfId="62" applyFont="1" applyFill="1" applyAlignment="1">
      <alignment vertical="center" wrapText="1"/>
      <protection/>
    </xf>
    <xf numFmtId="0" fontId="9" fillId="0" borderId="0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2" fontId="9" fillId="0" borderId="16" xfId="0" applyNumberFormat="1" applyFont="1" applyBorder="1" applyAlignment="1">
      <alignment horizontal="distributed" vertical="center"/>
    </xf>
    <xf numFmtId="182" fontId="9" fillId="0" borderId="0" xfId="0" applyNumberFormat="1" applyFont="1" applyBorder="1" applyAlignment="1">
      <alignment horizontal="distributed" vertical="center"/>
    </xf>
    <xf numFmtId="182" fontId="9" fillId="0" borderId="10" xfId="0" applyNumberFormat="1" applyFont="1" applyBorder="1" applyAlignment="1">
      <alignment horizontal="distributed" vertical="center"/>
    </xf>
    <xf numFmtId="182" fontId="9" fillId="0" borderId="16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left"/>
    </xf>
    <xf numFmtId="182" fontId="9" fillId="0" borderId="0" xfId="0" applyNumberFormat="1" applyFont="1" applyBorder="1" applyAlignment="1">
      <alignment horizontal="left"/>
    </xf>
    <xf numFmtId="182" fontId="9" fillId="0" borderId="10" xfId="0" applyNumberFormat="1" applyFont="1" applyBorder="1" applyAlignment="1">
      <alignment horizontal="left"/>
    </xf>
    <xf numFmtId="182" fontId="9" fillId="0" borderId="0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9" fillId="0" borderId="0" xfId="66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right"/>
    </xf>
    <xf numFmtId="177" fontId="7" fillId="0" borderId="20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82" fontId="7" fillId="0" borderId="38" xfId="0" applyNumberFormat="1" applyFont="1" applyFill="1" applyBorder="1" applyAlignment="1">
      <alignment horizontal="right" vertical="center"/>
    </xf>
    <xf numFmtId="177" fontId="11" fillId="0" borderId="28" xfId="0" applyNumberFormat="1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left" vertical="center"/>
    </xf>
    <xf numFmtId="177" fontId="11" fillId="0" borderId="19" xfId="0" applyNumberFormat="1" applyFont="1" applyFill="1" applyBorder="1" applyAlignment="1">
      <alignment horizontal="center" vertical="center"/>
    </xf>
    <xf numFmtId="182" fontId="7" fillId="0" borderId="42" xfId="0" applyNumberFormat="1" applyFont="1" applyFill="1" applyBorder="1" applyAlignment="1">
      <alignment horizontal="right" vertical="center"/>
    </xf>
    <xf numFmtId="182" fontId="7" fillId="0" borderId="40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center" vertical="center"/>
    </xf>
    <xf numFmtId="177" fontId="9" fillId="0" borderId="37" xfId="0" applyNumberFormat="1" applyFont="1" applyFill="1" applyBorder="1" applyAlignment="1">
      <alignment horizontal="center" vertical="center"/>
    </xf>
    <xf numFmtId="183" fontId="7" fillId="0" borderId="42" xfId="0" applyNumberFormat="1" applyFont="1" applyFill="1" applyBorder="1" applyAlignment="1">
      <alignment horizontal="right" vertical="center"/>
    </xf>
    <xf numFmtId="183" fontId="7" fillId="0" borderId="39" xfId="0" applyNumberFormat="1" applyFont="1" applyFill="1" applyBorder="1" applyAlignment="1">
      <alignment horizontal="right" vertical="center"/>
    </xf>
    <xf numFmtId="182" fontId="7" fillId="0" borderId="39" xfId="0" applyNumberFormat="1" applyFont="1" applyFill="1" applyBorder="1" applyAlignment="1">
      <alignment horizontal="right" vertical="center"/>
    </xf>
    <xf numFmtId="177" fontId="11" fillId="0" borderId="37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/>
    </xf>
    <xf numFmtId="177" fontId="7" fillId="0" borderId="35" xfId="0" applyNumberFormat="1" applyFont="1" applyFill="1" applyBorder="1" applyAlignment="1">
      <alignment horizontal="center"/>
    </xf>
    <xf numFmtId="177" fontId="7" fillId="0" borderId="19" xfId="0" applyNumberFormat="1" applyFont="1" applyFill="1" applyBorder="1" applyAlignment="1">
      <alignment horizontal="center" vertical="top"/>
    </xf>
    <xf numFmtId="177" fontId="7" fillId="0" borderId="36" xfId="0" applyNumberFormat="1" applyFont="1" applyFill="1" applyBorder="1" applyAlignment="1">
      <alignment horizontal="center" vertical="top"/>
    </xf>
    <xf numFmtId="182" fontId="7" fillId="0" borderId="38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/>
    </xf>
    <xf numFmtId="0" fontId="9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49" fontId="17" fillId="0" borderId="24" xfId="68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7" fillId="0" borderId="22" xfId="68" applyNumberFormat="1" applyFont="1" applyFill="1" applyBorder="1" applyAlignment="1">
      <alignment horizontal="center" vertical="center"/>
      <protection/>
    </xf>
    <xf numFmtId="49" fontId="17" fillId="0" borderId="35" xfId="68" applyNumberFormat="1" applyFont="1" applyFill="1" applyBorder="1" applyAlignment="1">
      <alignment horizontal="distributed" vertical="center" indent="1"/>
      <protection/>
    </xf>
    <xf numFmtId="49" fontId="17" fillId="0" borderId="31" xfId="68" applyNumberFormat="1" applyFont="1" applyFill="1" applyBorder="1" applyAlignment="1">
      <alignment horizontal="distributed" vertical="center" indent="1"/>
      <protection/>
    </xf>
    <xf numFmtId="49" fontId="17" fillId="0" borderId="20" xfId="68" applyNumberFormat="1" applyFont="1" applyFill="1" applyBorder="1" applyAlignment="1">
      <alignment horizontal="distributed" vertical="center" indent="1"/>
      <protection/>
    </xf>
    <xf numFmtId="0" fontId="17" fillId="0" borderId="25" xfId="0" applyFont="1" applyFill="1" applyBorder="1" applyAlignment="1">
      <alignment horizontal="distributed" vertical="center" indent="1"/>
    </xf>
    <xf numFmtId="0" fontId="17" fillId="0" borderId="27" xfId="0" applyFont="1" applyFill="1" applyBorder="1" applyAlignment="1">
      <alignment horizontal="distributed" vertical="center" indent="1"/>
    </xf>
    <xf numFmtId="49" fontId="17" fillId="0" borderId="25" xfId="68" applyNumberFormat="1" applyFont="1" applyFill="1" applyBorder="1" applyAlignment="1">
      <alignment horizontal="distributed" vertical="center" wrapText="1" indent="1"/>
      <protection/>
    </xf>
    <xf numFmtId="0" fontId="0" fillId="0" borderId="27" xfId="0" applyBorder="1" applyAlignment="1">
      <alignment horizontal="distributed" indent="1"/>
    </xf>
    <xf numFmtId="0" fontId="0" fillId="0" borderId="12" xfId="0" applyBorder="1" applyAlignment="1">
      <alignment horizontal="distributed" inden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82" fontId="9" fillId="0" borderId="29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7" fillId="0" borderId="36" xfId="0" applyFont="1" applyFill="1" applyBorder="1" applyAlignment="1">
      <alignment horizontal="center" vertical="top"/>
    </xf>
    <xf numFmtId="179" fontId="9" fillId="0" borderId="0" xfId="0" applyNumberFormat="1" applyFont="1" applyFill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indent="2" shrinkToFit="1"/>
    </xf>
    <xf numFmtId="0" fontId="13" fillId="0" borderId="10" xfId="0" applyFont="1" applyFill="1" applyBorder="1" applyAlignment="1">
      <alignment horizontal="left" vertical="center" indent="2" shrinkToFi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shrinkToFit="1"/>
    </xf>
    <xf numFmtId="49" fontId="9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9" fillId="0" borderId="25" xfId="64" applyFont="1" applyBorder="1" applyAlignment="1">
      <alignment vertical="center" wrapText="1"/>
      <protection/>
    </xf>
    <xf numFmtId="0" fontId="9" fillId="0" borderId="14" xfId="64" applyFont="1" applyBorder="1" applyAlignment="1">
      <alignment vertical="center" wrapText="1"/>
      <protection/>
    </xf>
    <xf numFmtId="177" fontId="9" fillId="0" borderId="22" xfId="65" applyNumberFormat="1" applyFont="1" applyFill="1" applyBorder="1" applyAlignment="1">
      <alignment horizontal="center" vertical="center" textRotation="255" wrapText="1"/>
      <protection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43" xfId="0" applyFont="1" applyFill="1" applyBorder="1" applyAlignment="1">
      <alignment horizontal="center" vertical="center" textRotation="255"/>
    </xf>
    <xf numFmtId="177" fontId="9" fillId="0" borderId="35" xfId="65" applyNumberFormat="1" applyFont="1" applyFill="1" applyBorder="1" applyAlignment="1">
      <alignment horizontal="center" vertical="center"/>
      <protection/>
    </xf>
    <xf numFmtId="177" fontId="9" fillId="0" borderId="36" xfId="65" applyNumberFormat="1" applyFont="1" applyFill="1" applyBorder="1" applyAlignment="1">
      <alignment horizontal="center" vertical="center"/>
      <protection/>
    </xf>
    <xf numFmtId="49" fontId="9" fillId="0" borderId="0" xfId="65" applyNumberFormat="1" applyFont="1" applyAlignment="1">
      <alignment horizontal="center" vertical="center"/>
      <protection/>
    </xf>
    <xf numFmtId="177" fontId="4" fillId="0" borderId="0" xfId="65" applyNumberFormat="1" applyFont="1" applyFill="1" applyAlignment="1">
      <alignment vertical="center" wrapText="1"/>
      <protection/>
    </xf>
    <xf numFmtId="177" fontId="9" fillId="0" borderId="30" xfId="65" applyNumberFormat="1" applyFont="1" applyFill="1" applyBorder="1" applyAlignment="1">
      <alignment horizontal="center" vertical="center" textRotation="255" wrapText="1"/>
      <protection/>
    </xf>
    <xf numFmtId="177" fontId="9" fillId="0" borderId="10" xfId="65" applyNumberFormat="1" applyFont="1" applyFill="1" applyBorder="1" applyAlignment="1">
      <alignment horizontal="center" vertical="center" textRotation="255" wrapText="1"/>
      <protection/>
    </xf>
    <xf numFmtId="177" fontId="9" fillId="0" borderId="15" xfId="65" applyNumberFormat="1" applyFont="1" applyFill="1" applyBorder="1" applyAlignment="1">
      <alignment horizontal="center" vertical="center" textRotation="255" wrapText="1"/>
      <protection/>
    </xf>
    <xf numFmtId="177" fontId="9" fillId="0" borderId="11" xfId="65" applyNumberFormat="1" applyFont="1" applyFill="1" applyBorder="1" applyAlignment="1">
      <alignment horizontal="distributed" vertical="center" indent="3"/>
      <protection/>
    </xf>
    <xf numFmtId="177" fontId="9" fillId="0" borderId="27" xfId="65" applyNumberFormat="1" applyFont="1" applyFill="1" applyBorder="1" applyAlignment="1">
      <alignment horizontal="distributed" vertical="center" indent="3"/>
      <protection/>
    </xf>
    <xf numFmtId="177" fontId="9" fillId="0" borderId="37" xfId="65" applyNumberFormat="1" applyFont="1" applyFill="1" applyBorder="1" applyAlignment="1">
      <alignment horizontal="center" vertical="center"/>
      <protection/>
    </xf>
    <xf numFmtId="177" fontId="9" fillId="0" borderId="31" xfId="65" applyNumberFormat="1" applyFont="1" applyFill="1" applyBorder="1" applyAlignment="1">
      <alignment horizontal="center" vertical="center"/>
      <protection/>
    </xf>
    <xf numFmtId="177" fontId="9" fillId="0" borderId="35" xfId="65" applyNumberFormat="1" applyFont="1" applyFill="1" applyBorder="1" applyAlignment="1">
      <alignment horizontal="center" vertical="center" wrapText="1"/>
      <protection/>
    </xf>
    <xf numFmtId="177" fontId="9" fillId="0" borderId="30" xfId="65" applyNumberFormat="1" applyFont="1" applyFill="1" applyBorder="1" applyAlignment="1">
      <alignment horizontal="center" vertical="center" wrapText="1"/>
      <protection/>
    </xf>
    <xf numFmtId="177" fontId="9" fillId="0" borderId="29" xfId="65" applyNumberFormat="1" applyFont="1" applyFill="1" applyBorder="1" applyAlignment="1">
      <alignment horizontal="center" vertical="center" wrapText="1"/>
      <protection/>
    </xf>
    <xf numFmtId="177" fontId="9" fillId="0" borderId="10" xfId="65" applyNumberFormat="1" applyFont="1" applyFill="1" applyBorder="1" applyAlignment="1">
      <alignment horizontal="center" vertical="center" wrapText="1"/>
      <protection/>
    </xf>
    <xf numFmtId="177" fontId="9" fillId="0" borderId="36" xfId="65" applyNumberFormat="1" applyFont="1" applyFill="1" applyBorder="1" applyAlignment="1">
      <alignment horizontal="center" vertical="center" wrapText="1"/>
      <protection/>
    </xf>
    <xf numFmtId="177" fontId="9" fillId="0" borderId="26" xfId="65" applyNumberFormat="1" applyFont="1" applyFill="1" applyBorder="1" applyAlignment="1">
      <alignment horizontal="center" vertical="center" wrapText="1"/>
      <protection/>
    </xf>
    <xf numFmtId="177" fontId="9" fillId="0" borderId="21" xfId="65" applyNumberFormat="1" applyFont="1" applyFill="1" applyBorder="1" applyAlignment="1">
      <alignment horizontal="center" vertical="center" wrapText="1"/>
      <protection/>
    </xf>
    <xf numFmtId="177" fontId="9" fillId="0" borderId="40" xfId="65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" xfId="62"/>
    <cellStyle name="標準_00520" xfId="63"/>
    <cellStyle name="標準_007" xfId="64"/>
    <cellStyle name="標準_007_02-02_2012-08-03" xfId="65"/>
    <cellStyle name="標準_2 国調 4 (1)" xfId="66"/>
    <cellStyle name="標準_2 国調 4 (2)" xfId="67"/>
    <cellStyle name="標準_JB16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6" width="8.375" style="0" customWidth="1"/>
    <col min="7" max="7" width="9.375" style="0" customWidth="1"/>
    <col min="8" max="10" width="8.375" style="0" customWidth="1"/>
  </cols>
  <sheetData>
    <row r="1" spans="1:10" ht="13.5" customHeight="1">
      <c r="A1" s="130" t="s">
        <v>220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198" t="s">
        <v>348</v>
      </c>
      <c r="B2" s="199"/>
      <c r="C2" s="199"/>
      <c r="D2" s="199"/>
      <c r="E2" s="199"/>
      <c r="F2" s="199"/>
      <c r="G2" s="199"/>
      <c r="H2" s="199"/>
      <c r="I2" s="199"/>
      <c r="J2" s="200" t="s">
        <v>0</v>
      </c>
    </row>
    <row r="3" spans="1:10" ht="15" customHeight="1">
      <c r="A3" s="433" t="s">
        <v>1</v>
      </c>
      <c r="B3" s="435" t="s">
        <v>276</v>
      </c>
      <c r="C3" s="436" t="s">
        <v>277</v>
      </c>
      <c r="D3" s="436"/>
      <c r="E3" s="436"/>
      <c r="F3" s="437" t="s">
        <v>313</v>
      </c>
      <c r="G3" s="439" t="s">
        <v>386</v>
      </c>
      <c r="H3" s="437" t="s">
        <v>332</v>
      </c>
      <c r="I3" s="431" t="s">
        <v>4</v>
      </c>
      <c r="J3" s="432"/>
    </row>
    <row r="4" spans="1:10" ht="25.5" customHeight="1">
      <c r="A4" s="434"/>
      <c r="B4" s="434"/>
      <c r="C4" s="203" t="s">
        <v>278</v>
      </c>
      <c r="D4" s="204" t="s">
        <v>6</v>
      </c>
      <c r="E4" s="204" t="s">
        <v>7</v>
      </c>
      <c r="F4" s="438"/>
      <c r="G4" s="440"/>
      <c r="H4" s="438"/>
      <c r="I4" s="204" t="s">
        <v>8</v>
      </c>
      <c r="J4" s="205" t="s">
        <v>9</v>
      </c>
    </row>
    <row r="5" spans="1:10" ht="5.25" customHeight="1">
      <c r="A5" s="108"/>
      <c r="B5" s="55"/>
      <c r="C5" s="55"/>
      <c r="D5" s="55"/>
      <c r="E5" s="55"/>
      <c r="F5" s="206"/>
      <c r="G5" s="206"/>
      <c r="H5" s="206"/>
      <c r="I5" s="55"/>
      <c r="J5" s="55"/>
    </row>
    <row r="6" spans="1:10" ht="18" customHeight="1">
      <c r="A6" s="207" t="s">
        <v>372</v>
      </c>
      <c r="B6" s="208">
        <v>13792</v>
      </c>
      <c r="C6" s="208">
        <f>SUM(D6:E6)</f>
        <v>63218</v>
      </c>
      <c r="D6" s="208">
        <v>31345</v>
      </c>
      <c r="E6" s="208">
        <v>31873</v>
      </c>
      <c r="F6" s="209">
        <f>D6/E6*100</f>
        <v>98.3434254698334</v>
      </c>
      <c r="G6" s="210" t="s">
        <v>105</v>
      </c>
      <c r="H6" s="211">
        <f>C6/B6</f>
        <v>4.583671693735499</v>
      </c>
      <c r="I6" s="212">
        <v>4295</v>
      </c>
      <c r="J6" s="213">
        <v>7.29</v>
      </c>
    </row>
    <row r="7" spans="1:10" ht="18" customHeight="1">
      <c r="A7" s="207">
        <v>30</v>
      </c>
      <c r="B7" s="208">
        <v>16671</v>
      </c>
      <c r="C7" s="208">
        <f aca="true" t="shared" si="0" ref="C7:C21">SUM(D7:E7)</f>
        <v>76313</v>
      </c>
      <c r="D7" s="208">
        <v>38353</v>
      </c>
      <c r="E7" s="208">
        <v>37960</v>
      </c>
      <c r="F7" s="209">
        <f aca="true" t="shared" si="1" ref="F7:F19">D7/E7*100</f>
        <v>101.03530031612222</v>
      </c>
      <c r="G7" s="208">
        <v>3337</v>
      </c>
      <c r="H7" s="211">
        <f aca="true" t="shared" si="2" ref="H7:H19">C7/B7</f>
        <v>4.577589826645072</v>
      </c>
      <c r="I7" s="212">
        <f>C7-C6</f>
        <v>13095</v>
      </c>
      <c r="J7" s="213">
        <f>C7/C6*100-100</f>
        <v>20.714037141320517</v>
      </c>
    </row>
    <row r="8" spans="1:10" ht="18" customHeight="1">
      <c r="A8" s="207">
        <v>35</v>
      </c>
      <c r="B8" s="208">
        <v>20186</v>
      </c>
      <c r="C8" s="208">
        <f t="shared" si="0"/>
        <v>81951</v>
      </c>
      <c r="D8" s="208">
        <v>40598</v>
      </c>
      <c r="E8" s="208">
        <v>41353</v>
      </c>
      <c r="F8" s="209">
        <f t="shared" si="1"/>
        <v>98.17425579764468</v>
      </c>
      <c r="G8" s="208">
        <v>3517</v>
      </c>
      <c r="H8" s="211">
        <f t="shared" si="2"/>
        <v>4.0597939165758445</v>
      </c>
      <c r="I8" s="212">
        <f aca="true" t="shared" si="3" ref="I8:I18">C8-C7</f>
        <v>5638</v>
      </c>
      <c r="J8" s="213">
        <f aca="true" t="shared" si="4" ref="J8:J21">C8/C7*100-100</f>
        <v>7.3879941818563</v>
      </c>
    </row>
    <row r="9" spans="1:10" ht="18" customHeight="1">
      <c r="A9" s="207">
        <v>40</v>
      </c>
      <c r="B9" s="208">
        <v>27671</v>
      </c>
      <c r="C9" s="208">
        <f t="shared" si="0"/>
        <v>100719</v>
      </c>
      <c r="D9" s="208">
        <v>50590</v>
      </c>
      <c r="E9" s="208">
        <v>50129</v>
      </c>
      <c r="F9" s="209">
        <f t="shared" si="1"/>
        <v>100.91962736140756</v>
      </c>
      <c r="G9" s="208">
        <v>4128</v>
      </c>
      <c r="H9" s="211">
        <f t="shared" si="2"/>
        <v>3.6398756821220775</v>
      </c>
      <c r="I9" s="212">
        <f t="shared" si="3"/>
        <v>18768</v>
      </c>
      <c r="J9" s="213">
        <f t="shared" si="4"/>
        <v>22.901489914705138</v>
      </c>
    </row>
    <row r="10" spans="1:10" ht="3.75" customHeight="1">
      <c r="A10" s="207"/>
      <c r="B10" s="208"/>
      <c r="C10" s="208"/>
      <c r="D10" s="208"/>
      <c r="E10" s="208"/>
      <c r="F10" s="209"/>
      <c r="G10" s="214"/>
      <c r="H10" s="211"/>
      <c r="I10" s="212"/>
      <c r="J10" s="213"/>
    </row>
    <row r="11" spans="1:10" ht="18" customHeight="1">
      <c r="A11" s="207">
        <v>45</v>
      </c>
      <c r="B11" s="208">
        <v>34037</v>
      </c>
      <c r="C11" s="208">
        <f t="shared" si="0"/>
        <v>117057</v>
      </c>
      <c r="D11" s="208">
        <v>58582</v>
      </c>
      <c r="E11" s="208">
        <v>58475</v>
      </c>
      <c r="F11" s="209">
        <f t="shared" si="1"/>
        <v>100.18298418127405</v>
      </c>
      <c r="G11" s="208">
        <v>4817</v>
      </c>
      <c r="H11" s="211">
        <f t="shared" si="2"/>
        <v>3.439110379880718</v>
      </c>
      <c r="I11" s="212">
        <f>C11-C9</f>
        <v>16338</v>
      </c>
      <c r="J11" s="213">
        <f>C11/C9*100-100</f>
        <v>16.221368361480955</v>
      </c>
    </row>
    <row r="12" spans="1:10" ht="18" customHeight="1">
      <c r="A12" s="207">
        <v>50</v>
      </c>
      <c r="B12" s="208">
        <v>42901</v>
      </c>
      <c r="C12" s="208">
        <f t="shared" si="0"/>
        <v>138129</v>
      </c>
      <c r="D12" s="208">
        <v>69303</v>
      </c>
      <c r="E12" s="208">
        <v>68826</v>
      </c>
      <c r="F12" s="209">
        <f t="shared" si="1"/>
        <v>100.69305204428558</v>
      </c>
      <c r="G12" s="208">
        <v>5708</v>
      </c>
      <c r="H12" s="211">
        <f t="shared" si="2"/>
        <v>3.2197151581548216</v>
      </c>
      <c r="I12" s="212">
        <f t="shared" si="3"/>
        <v>21072</v>
      </c>
      <c r="J12" s="213">
        <f t="shared" si="4"/>
        <v>18.001486455316652</v>
      </c>
    </row>
    <row r="13" spans="1:10" ht="18" customHeight="1">
      <c r="A13" s="207">
        <v>55</v>
      </c>
      <c r="B13" s="208">
        <v>46991</v>
      </c>
      <c r="C13" s="208">
        <f t="shared" si="0"/>
        <v>142675</v>
      </c>
      <c r="D13" s="208">
        <v>71437</v>
      </c>
      <c r="E13" s="208">
        <v>71238</v>
      </c>
      <c r="F13" s="209">
        <f t="shared" si="1"/>
        <v>100.27934529324236</v>
      </c>
      <c r="G13" s="208">
        <v>5895</v>
      </c>
      <c r="H13" s="211">
        <f t="shared" si="2"/>
        <v>3.036219701644996</v>
      </c>
      <c r="I13" s="212">
        <f t="shared" si="3"/>
        <v>4546</v>
      </c>
      <c r="J13" s="213">
        <f t="shared" si="4"/>
        <v>3.291126410818876</v>
      </c>
    </row>
    <row r="14" spans="1:10" ht="18" customHeight="1">
      <c r="A14" s="207">
        <v>60</v>
      </c>
      <c r="B14" s="208">
        <v>49788</v>
      </c>
      <c r="C14" s="208">
        <f t="shared" si="0"/>
        <v>146523</v>
      </c>
      <c r="D14" s="208">
        <v>73070</v>
      </c>
      <c r="E14" s="208">
        <v>73453</v>
      </c>
      <c r="F14" s="209">
        <f t="shared" si="1"/>
        <v>99.47857813840143</v>
      </c>
      <c r="G14" s="208">
        <v>6052</v>
      </c>
      <c r="H14" s="211">
        <f t="shared" si="2"/>
        <v>2.9429380573632202</v>
      </c>
      <c r="I14" s="212">
        <f t="shared" si="3"/>
        <v>3848</v>
      </c>
      <c r="J14" s="213">
        <f t="shared" si="4"/>
        <v>2.69703872437357</v>
      </c>
    </row>
    <row r="15" spans="1:10" ht="3.75" customHeight="1">
      <c r="A15" s="207"/>
      <c r="B15" s="208"/>
      <c r="C15" s="208"/>
      <c r="D15" s="208"/>
      <c r="E15" s="208"/>
      <c r="F15" s="209"/>
      <c r="G15" s="214"/>
      <c r="H15" s="211"/>
      <c r="I15" s="212"/>
      <c r="J15" s="213"/>
    </row>
    <row r="16" spans="1:10" ht="18" customHeight="1">
      <c r="A16" s="207" t="s">
        <v>256</v>
      </c>
      <c r="B16" s="208">
        <v>56712</v>
      </c>
      <c r="C16" s="208">
        <f t="shared" si="0"/>
        <v>152824</v>
      </c>
      <c r="D16" s="208">
        <v>76642</v>
      </c>
      <c r="E16" s="208">
        <v>76182</v>
      </c>
      <c r="F16" s="209">
        <f t="shared" si="1"/>
        <v>100.60381717466068</v>
      </c>
      <c r="G16" s="208">
        <v>6268</v>
      </c>
      <c r="H16" s="211">
        <f t="shared" si="2"/>
        <v>2.6947383269854703</v>
      </c>
      <c r="I16" s="212">
        <f>C16-C14</f>
        <v>6301</v>
      </c>
      <c r="J16" s="213">
        <f>C16/C14*100-100</f>
        <v>4.300348750708082</v>
      </c>
    </row>
    <row r="17" spans="1:10" ht="18" customHeight="1">
      <c r="A17" s="215" t="s">
        <v>104</v>
      </c>
      <c r="B17" s="208">
        <v>62144</v>
      </c>
      <c r="C17" s="208">
        <f t="shared" si="0"/>
        <v>157884</v>
      </c>
      <c r="D17" s="208">
        <v>79020</v>
      </c>
      <c r="E17" s="208">
        <v>78864</v>
      </c>
      <c r="F17" s="209">
        <f t="shared" si="1"/>
        <v>100.19780888618382</v>
      </c>
      <c r="G17" s="208">
        <v>6476</v>
      </c>
      <c r="H17" s="211">
        <f t="shared" si="2"/>
        <v>2.540615345005149</v>
      </c>
      <c r="I17" s="212">
        <f t="shared" si="3"/>
        <v>5060</v>
      </c>
      <c r="J17" s="213">
        <f t="shared" si="4"/>
        <v>3.310998272522639</v>
      </c>
    </row>
    <row r="18" spans="1:10" ht="18" customHeight="1">
      <c r="A18" s="215">
        <v>12</v>
      </c>
      <c r="B18" s="216">
        <v>69074</v>
      </c>
      <c r="C18" s="216">
        <f t="shared" si="0"/>
        <v>164709</v>
      </c>
      <c r="D18" s="216">
        <v>82542</v>
      </c>
      <c r="E18" s="216">
        <v>82167</v>
      </c>
      <c r="F18" s="217">
        <f t="shared" si="1"/>
        <v>100.45638760086166</v>
      </c>
      <c r="G18" s="216">
        <v>6756</v>
      </c>
      <c r="H18" s="218">
        <f t="shared" si="2"/>
        <v>2.384529634884327</v>
      </c>
      <c r="I18" s="219">
        <f t="shared" si="3"/>
        <v>6825</v>
      </c>
      <c r="J18" s="220">
        <f t="shared" si="4"/>
        <v>4.322793949988608</v>
      </c>
    </row>
    <row r="19" spans="1:10" s="29" customFormat="1" ht="18" customHeight="1">
      <c r="A19" s="215" t="s">
        <v>100</v>
      </c>
      <c r="B19" s="216">
        <v>74768</v>
      </c>
      <c r="C19" s="208">
        <f t="shared" si="0"/>
        <v>172566</v>
      </c>
      <c r="D19" s="216">
        <v>85889</v>
      </c>
      <c r="E19" s="216">
        <v>86677</v>
      </c>
      <c r="F19" s="217">
        <f t="shared" si="1"/>
        <v>99.0908776261292</v>
      </c>
      <c r="G19" s="216">
        <v>7078</v>
      </c>
      <c r="H19" s="218">
        <f t="shared" si="2"/>
        <v>2.3080194735715813</v>
      </c>
      <c r="I19" s="219">
        <f>C19-C18</f>
        <v>7857</v>
      </c>
      <c r="J19" s="220">
        <f t="shared" si="4"/>
        <v>4.770231134910659</v>
      </c>
    </row>
    <row r="20" spans="1:10" s="29" customFormat="1" ht="18" customHeight="1">
      <c r="A20" s="215" t="s">
        <v>108</v>
      </c>
      <c r="B20" s="216">
        <v>80916</v>
      </c>
      <c r="C20" s="216">
        <f t="shared" si="0"/>
        <v>179668</v>
      </c>
      <c r="D20" s="216">
        <v>89470</v>
      </c>
      <c r="E20" s="216">
        <v>90198</v>
      </c>
      <c r="F20" s="217">
        <f>D20/E20*100</f>
        <v>99.19288676023858</v>
      </c>
      <c r="G20" s="216">
        <v>7370</v>
      </c>
      <c r="H20" s="218">
        <f>C20/B20</f>
        <v>2.2204261209155174</v>
      </c>
      <c r="I20" s="219">
        <f>C20-C19</f>
        <v>7102</v>
      </c>
      <c r="J20" s="220">
        <f>C20/C19*100-100</f>
        <v>4.115526812929545</v>
      </c>
    </row>
    <row r="21" spans="1:10" s="29" customFormat="1" ht="18" customHeight="1">
      <c r="A21" s="215" t="s">
        <v>411</v>
      </c>
      <c r="B21" s="216">
        <v>83285</v>
      </c>
      <c r="C21" s="208">
        <f t="shared" si="0"/>
        <v>176295</v>
      </c>
      <c r="D21" s="216">
        <v>86978</v>
      </c>
      <c r="E21" s="216">
        <v>89317</v>
      </c>
      <c r="F21" s="217">
        <v>97.4</v>
      </c>
      <c r="G21" s="216">
        <v>7237</v>
      </c>
      <c r="H21" s="218">
        <f>C21/B21</f>
        <v>2.116767725280663</v>
      </c>
      <c r="I21" s="388">
        <f>C21-C20</f>
        <v>-3373</v>
      </c>
      <c r="J21" s="217">
        <f t="shared" si="4"/>
        <v>-1.8773515595431576</v>
      </c>
    </row>
    <row r="22" spans="1:10" ht="5.25" customHeight="1">
      <c r="A22" s="221"/>
      <c r="B22" s="36"/>
      <c r="C22" s="36"/>
      <c r="D22" s="36"/>
      <c r="E22" s="36"/>
      <c r="F22" s="222"/>
      <c r="G22" s="36"/>
      <c r="H22" s="223"/>
      <c r="I22" s="224"/>
      <c r="J22" s="225"/>
    </row>
    <row r="23" spans="1:10" s="16" customFormat="1" ht="13.5" customHeight="1">
      <c r="A23" s="226" t="s">
        <v>101</v>
      </c>
      <c r="B23" s="226"/>
      <c r="C23" s="226"/>
      <c r="D23" s="227"/>
      <c r="E23" s="227"/>
      <c r="F23" s="227"/>
      <c r="G23" s="227"/>
      <c r="H23" s="227"/>
      <c r="I23" s="227"/>
      <c r="J23" s="227"/>
    </row>
    <row r="24" spans="1:10" s="16" customFormat="1" ht="13.5" customHeight="1">
      <c r="A24" s="228" t="s">
        <v>373</v>
      </c>
      <c r="B24" s="228"/>
      <c r="C24" s="228"/>
      <c r="D24" s="228"/>
      <c r="E24" s="228"/>
      <c r="F24" s="228"/>
      <c r="G24" s="228"/>
      <c r="H24" s="228"/>
      <c r="I24" s="228"/>
      <c r="J24" s="228"/>
    </row>
    <row r="25" spans="1:10" s="16" customFormat="1" ht="13.5" customHeight="1">
      <c r="A25" s="228" t="s">
        <v>374</v>
      </c>
      <c r="B25" s="229"/>
      <c r="C25" s="229"/>
      <c r="D25" s="229"/>
      <c r="E25" s="229"/>
      <c r="F25" s="229"/>
      <c r="G25" s="229"/>
      <c r="H25" s="229"/>
      <c r="I25" s="229"/>
      <c r="J25" s="229"/>
    </row>
    <row r="26" spans="1:10" s="16" customFormat="1" ht="13.5" customHeight="1">
      <c r="A26" s="228" t="s">
        <v>375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0" s="16" customFormat="1" ht="13.5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</row>
    <row r="28" spans="1:9" s="16" customFormat="1" ht="13.5" customHeight="1">
      <c r="A28" s="134"/>
      <c r="B28" s="133"/>
      <c r="C28" s="133"/>
      <c r="D28" s="133"/>
      <c r="E28" s="133"/>
      <c r="F28" s="133"/>
      <c r="G28" s="133"/>
      <c r="H28" s="133"/>
      <c r="I28" s="133"/>
    </row>
  </sheetData>
  <sheetProtection/>
  <mergeCells count="8">
    <mergeCell ref="A27:J27"/>
    <mergeCell ref="I3:J3"/>
    <mergeCell ref="A3:A4"/>
    <mergeCell ref="B3:B4"/>
    <mergeCell ref="C3:E3"/>
    <mergeCell ref="H3:H4"/>
    <mergeCell ref="F3:F4"/>
    <mergeCell ref="G3:G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2.875" style="0" customWidth="1"/>
    <col min="3" max="3" width="2.125" style="0" customWidth="1"/>
    <col min="4" max="4" width="3.375" style="0" customWidth="1"/>
    <col min="5" max="5" width="6.75390625" style="0" customWidth="1"/>
    <col min="6" max="6" width="3.75390625" style="0" customWidth="1"/>
    <col min="7" max="7" width="1.625" style="0" customWidth="1"/>
    <col min="8" max="16" width="7.125" style="0" customWidth="1"/>
  </cols>
  <sheetData>
    <row r="1" s="16" customFormat="1" ht="13.5" customHeight="1">
      <c r="A1" s="14" t="s">
        <v>220</v>
      </c>
    </row>
    <row r="2" spans="1:16" ht="24" customHeight="1">
      <c r="A2" s="532" t="s">
        <v>224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</row>
    <row r="3" spans="1:16" ht="13.5" customHeight="1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10"/>
      <c r="N3" s="329"/>
      <c r="O3" s="329"/>
      <c r="P3" s="330" t="s">
        <v>413</v>
      </c>
    </row>
    <row r="4" spans="1:16" ht="13.5">
      <c r="A4" s="433" t="s">
        <v>331</v>
      </c>
      <c r="B4" s="436"/>
      <c r="C4" s="436"/>
      <c r="D4" s="436"/>
      <c r="E4" s="436"/>
      <c r="F4" s="436"/>
      <c r="G4" s="436"/>
      <c r="H4" s="433" t="s">
        <v>18</v>
      </c>
      <c r="I4" s="436"/>
      <c r="J4" s="436"/>
      <c r="K4" s="436" t="s">
        <v>57</v>
      </c>
      <c r="L4" s="436"/>
      <c r="M4" s="436"/>
      <c r="N4" s="538" t="s">
        <v>83</v>
      </c>
      <c r="O4" s="538"/>
      <c r="P4" s="539"/>
    </row>
    <row r="5" spans="1:16" ht="13.5">
      <c r="A5" s="434"/>
      <c r="B5" s="441"/>
      <c r="C5" s="441"/>
      <c r="D5" s="441"/>
      <c r="E5" s="441"/>
      <c r="F5" s="441"/>
      <c r="G5" s="441"/>
      <c r="H5" s="434"/>
      <c r="I5" s="441"/>
      <c r="J5" s="441"/>
      <c r="K5" s="441"/>
      <c r="L5" s="441"/>
      <c r="M5" s="441"/>
      <c r="N5" s="445" t="s">
        <v>84</v>
      </c>
      <c r="O5" s="445"/>
      <c r="P5" s="541"/>
    </row>
    <row r="6" spans="1:16" ht="4.5" customHeight="1">
      <c r="A6" s="331"/>
      <c r="B6" s="332"/>
      <c r="C6" s="332"/>
      <c r="D6" s="332"/>
      <c r="E6" s="332"/>
      <c r="F6" s="332"/>
      <c r="G6" s="333"/>
      <c r="H6" s="332"/>
      <c r="I6" s="332"/>
      <c r="J6" s="332"/>
      <c r="K6" s="332"/>
      <c r="L6" s="332"/>
      <c r="M6" s="334"/>
      <c r="N6" s="540"/>
      <c r="O6" s="540"/>
      <c r="P6" s="540"/>
    </row>
    <row r="7" spans="1:16" ht="19.5" customHeight="1">
      <c r="A7" s="537" t="s">
        <v>309</v>
      </c>
      <c r="B7" s="537"/>
      <c r="C7" s="537"/>
      <c r="D7" s="537"/>
      <c r="E7" s="537"/>
      <c r="F7" s="537"/>
      <c r="G7" s="235"/>
      <c r="H7" s="535">
        <v>83188</v>
      </c>
      <c r="I7" s="535"/>
      <c r="J7" s="535"/>
      <c r="K7" s="536">
        <v>172986</v>
      </c>
      <c r="L7" s="536"/>
      <c r="M7" s="536"/>
      <c r="N7" s="542">
        <v>2.01</v>
      </c>
      <c r="O7" s="542"/>
      <c r="P7" s="542"/>
    </row>
    <row r="8" spans="1:16" ht="4.5" customHeight="1">
      <c r="A8" s="337"/>
      <c r="B8" s="337"/>
      <c r="C8" s="337"/>
      <c r="D8" s="337"/>
      <c r="E8" s="337"/>
      <c r="F8" s="337"/>
      <c r="G8" s="338"/>
      <c r="H8" s="335"/>
      <c r="I8" s="335"/>
      <c r="J8" s="335"/>
      <c r="K8" s="258"/>
      <c r="L8" s="258"/>
      <c r="M8" s="258"/>
      <c r="N8" s="542"/>
      <c r="O8" s="542"/>
      <c r="P8" s="542"/>
    </row>
    <row r="9" spans="1:16" ht="19.5" customHeight="1">
      <c r="A9" s="339" t="s">
        <v>310</v>
      </c>
      <c r="B9" s="339"/>
      <c r="C9" s="339"/>
      <c r="D9" s="339"/>
      <c r="E9" s="339"/>
      <c r="F9" s="339"/>
      <c r="G9" s="235"/>
      <c r="H9" s="535">
        <v>81829</v>
      </c>
      <c r="I9" s="535"/>
      <c r="J9" s="535"/>
      <c r="K9" s="536">
        <v>171307</v>
      </c>
      <c r="L9" s="536"/>
      <c r="M9" s="536"/>
      <c r="N9" s="542">
        <v>2.09</v>
      </c>
      <c r="O9" s="542"/>
      <c r="P9" s="542"/>
    </row>
    <row r="10" spans="1:16" ht="19.5" customHeight="1">
      <c r="A10" s="340"/>
      <c r="B10" s="339" t="s">
        <v>85</v>
      </c>
      <c r="C10" s="339"/>
      <c r="D10" s="339"/>
      <c r="E10" s="339"/>
      <c r="F10" s="339"/>
      <c r="G10" s="235"/>
      <c r="H10" s="535">
        <v>81246</v>
      </c>
      <c r="I10" s="535"/>
      <c r="J10" s="535"/>
      <c r="K10" s="536">
        <v>170219</v>
      </c>
      <c r="L10" s="536"/>
      <c r="M10" s="536"/>
      <c r="N10" s="542">
        <v>2.09</v>
      </c>
      <c r="O10" s="542"/>
      <c r="P10" s="542"/>
    </row>
    <row r="11" spans="1:16" ht="19.5" customHeight="1">
      <c r="A11" s="340"/>
      <c r="B11" s="251"/>
      <c r="C11" s="339" t="s">
        <v>86</v>
      </c>
      <c r="D11" s="339"/>
      <c r="E11" s="339"/>
      <c r="F11" s="339"/>
      <c r="G11" s="235"/>
      <c r="H11" s="534">
        <v>39881</v>
      </c>
      <c r="I11" s="535"/>
      <c r="J11" s="535"/>
      <c r="K11" s="536">
        <v>102245</v>
      </c>
      <c r="L11" s="536"/>
      <c r="M11" s="536"/>
      <c r="N11" s="542">
        <v>2.56</v>
      </c>
      <c r="O11" s="542"/>
      <c r="P11" s="542"/>
    </row>
    <row r="12" spans="1:16" ht="19.5" customHeight="1">
      <c r="A12" s="340"/>
      <c r="B12" s="251"/>
      <c r="C12" s="341" t="s">
        <v>95</v>
      </c>
      <c r="D12" s="341"/>
      <c r="E12" s="341"/>
      <c r="F12" s="341"/>
      <c r="G12" s="342"/>
      <c r="H12" s="534">
        <v>11437</v>
      </c>
      <c r="I12" s="535"/>
      <c r="J12" s="535"/>
      <c r="K12" s="536">
        <v>22259</v>
      </c>
      <c r="L12" s="536"/>
      <c r="M12" s="536"/>
      <c r="N12" s="542">
        <v>1.94</v>
      </c>
      <c r="O12" s="542"/>
      <c r="P12" s="542"/>
    </row>
    <row r="13" spans="1:16" ht="19.5" customHeight="1">
      <c r="A13" s="340"/>
      <c r="B13" s="251"/>
      <c r="C13" s="339" t="s">
        <v>87</v>
      </c>
      <c r="D13" s="339"/>
      <c r="E13" s="339"/>
      <c r="F13" s="339"/>
      <c r="G13" s="235"/>
      <c r="H13" s="534">
        <v>27582</v>
      </c>
      <c r="I13" s="535"/>
      <c r="J13" s="535"/>
      <c r="K13" s="536">
        <v>40907</v>
      </c>
      <c r="L13" s="536"/>
      <c r="M13" s="536"/>
      <c r="N13" s="542">
        <v>1.48</v>
      </c>
      <c r="O13" s="542"/>
      <c r="P13" s="542"/>
    </row>
    <row r="14" spans="1:16" ht="19.5" customHeight="1">
      <c r="A14" s="343"/>
      <c r="B14" s="251"/>
      <c r="C14" s="339" t="s">
        <v>88</v>
      </c>
      <c r="D14" s="339"/>
      <c r="E14" s="339"/>
      <c r="F14" s="339"/>
      <c r="G14" s="235"/>
      <c r="H14" s="534">
        <v>2346</v>
      </c>
      <c r="I14" s="535"/>
      <c r="J14" s="535"/>
      <c r="K14" s="536">
        <v>4808</v>
      </c>
      <c r="L14" s="536"/>
      <c r="M14" s="536"/>
      <c r="N14" s="542">
        <v>2.05</v>
      </c>
      <c r="O14" s="542"/>
      <c r="P14" s="542"/>
    </row>
    <row r="15" spans="1:16" ht="4.5" customHeight="1">
      <c r="A15" s="343"/>
      <c r="B15" s="251"/>
      <c r="C15" s="251"/>
      <c r="D15" s="251"/>
      <c r="E15" s="251"/>
      <c r="F15" s="251"/>
      <c r="G15" s="344"/>
      <c r="H15" s="335"/>
      <c r="I15" s="335"/>
      <c r="J15" s="335"/>
      <c r="K15" s="212"/>
      <c r="L15" s="212"/>
      <c r="M15" s="212"/>
      <c r="N15" s="336"/>
      <c r="O15" s="336"/>
      <c r="P15" s="336"/>
    </row>
    <row r="16" spans="1:16" ht="19.5" customHeight="1">
      <c r="A16" s="343"/>
      <c r="B16" s="339" t="s">
        <v>89</v>
      </c>
      <c r="C16" s="339"/>
      <c r="D16" s="339"/>
      <c r="E16" s="339"/>
      <c r="F16" s="339"/>
      <c r="G16" s="235"/>
      <c r="H16" s="534">
        <v>583</v>
      </c>
      <c r="I16" s="535"/>
      <c r="J16" s="535"/>
      <c r="K16" s="536">
        <v>1088</v>
      </c>
      <c r="L16" s="536"/>
      <c r="M16" s="536"/>
      <c r="N16" s="542">
        <v>1.86</v>
      </c>
      <c r="O16" s="542"/>
      <c r="P16" s="542"/>
    </row>
    <row r="17" spans="1:16" ht="4.5" customHeight="1">
      <c r="A17" s="345"/>
      <c r="B17" s="346"/>
      <c r="C17" s="346"/>
      <c r="D17" s="346"/>
      <c r="E17" s="346"/>
      <c r="F17" s="346"/>
      <c r="G17" s="347"/>
      <c r="H17" s="348"/>
      <c r="I17" s="348"/>
      <c r="J17" s="348"/>
      <c r="K17" s="348"/>
      <c r="L17" s="348"/>
      <c r="M17" s="348"/>
      <c r="N17" s="348"/>
      <c r="O17" s="348"/>
      <c r="P17" s="348"/>
    </row>
    <row r="18" spans="1:16" ht="13.5" customHeight="1">
      <c r="A18" s="240" t="s">
        <v>255</v>
      </c>
      <c r="B18" s="349"/>
      <c r="C18" s="350"/>
      <c r="D18" s="350"/>
      <c r="E18" s="350"/>
      <c r="F18" s="350"/>
      <c r="G18" s="304"/>
      <c r="H18" s="304"/>
      <c r="I18" s="304"/>
      <c r="J18" s="304"/>
      <c r="K18" s="304"/>
      <c r="L18" s="304"/>
      <c r="M18" s="304"/>
      <c r="N18" s="304"/>
      <c r="O18" s="304"/>
      <c r="P18" s="304"/>
    </row>
  </sheetData>
  <sheetProtection/>
  <mergeCells count="33">
    <mergeCell ref="N8:P8"/>
    <mergeCell ref="N7:P7"/>
    <mergeCell ref="N9:P9"/>
    <mergeCell ref="N11:P11"/>
    <mergeCell ref="K9:M9"/>
    <mergeCell ref="K7:M7"/>
    <mergeCell ref="N10:P10"/>
    <mergeCell ref="N14:P14"/>
    <mergeCell ref="N12:P12"/>
    <mergeCell ref="K11:M11"/>
    <mergeCell ref="K10:M10"/>
    <mergeCell ref="K16:M16"/>
    <mergeCell ref="K14:M14"/>
    <mergeCell ref="H16:J16"/>
    <mergeCell ref="H14:J14"/>
    <mergeCell ref="N4:P4"/>
    <mergeCell ref="K4:M5"/>
    <mergeCell ref="H9:J9"/>
    <mergeCell ref="H7:J7"/>
    <mergeCell ref="N6:P6"/>
    <mergeCell ref="N5:P5"/>
    <mergeCell ref="N16:P16"/>
    <mergeCell ref="N13:P13"/>
    <mergeCell ref="A2:P2"/>
    <mergeCell ref="H13:J13"/>
    <mergeCell ref="K13:M13"/>
    <mergeCell ref="K12:M12"/>
    <mergeCell ref="A4:G5"/>
    <mergeCell ref="H10:J10"/>
    <mergeCell ref="H12:J12"/>
    <mergeCell ref="H11:J11"/>
    <mergeCell ref="H4:J5"/>
    <mergeCell ref="A7:F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7.375" style="0" customWidth="1"/>
    <col min="3" max="3" width="8.00390625" style="0" customWidth="1"/>
    <col min="4" max="4" width="9.00390625" style="0" customWidth="1"/>
    <col min="5" max="10" width="8.375" style="0" customWidth="1"/>
    <col min="11" max="12" width="7.875" style="0" customWidth="1"/>
    <col min="13" max="13" width="18.25390625" style="0" customWidth="1"/>
  </cols>
  <sheetData>
    <row r="1" s="16" customFormat="1" ht="12.75" customHeight="1">
      <c r="A1" s="414" t="s">
        <v>220</v>
      </c>
    </row>
    <row r="2" s="16" customFormat="1" ht="12.75" customHeight="1">
      <c r="A2" s="14"/>
    </row>
    <row r="3" spans="1:16" ht="18" customHeight="1">
      <c r="A3" s="306" t="s">
        <v>225</v>
      </c>
      <c r="B3" s="351"/>
      <c r="C3" s="351"/>
      <c r="D3" s="351"/>
      <c r="E3" s="351"/>
      <c r="F3" s="351"/>
      <c r="G3" s="351"/>
      <c r="H3" s="7"/>
      <c r="I3" s="7"/>
      <c r="J3" s="7"/>
      <c r="K3" s="7"/>
      <c r="L3" s="7"/>
      <c r="M3" s="3"/>
      <c r="N3" s="3"/>
      <c r="O3" s="3"/>
      <c r="P3" s="3"/>
    </row>
    <row r="4" spans="1:16" ht="12.75" customHeight="1">
      <c r="A4" s="199"/>
      <c r="B4" s="199"/>
      <c r="C4" s="199"/>
      <c r="D4" s="199"/>
      <c r="E4" s="199"/>
      <c r="F4" s="199"/>
      <c r="G4" s="200"/>
      <c r="H4" s="4"/>
      <c r="I4" s="4"/>
      <c r="J4" s="399" t="s">
        <v>418</v>
      </c>
      <c r="K4" s="4"/>
      <c r="L4" s="4"/>
      <c r="M4" s="3"/>
      <c r="N4" s="3"/>
      <c r="O4" s="3"/>
      <c r="P4" s="3"/>
    </row>
    <row r="5" spans="1:10" s="16" customFormat="1" ht="12.75" customHeight="1">
      <c r="A5" s="543" t="s">
        <v>311</v>
      </c>
      <c r="B5" s="543"/>
      <c r="C5" s="543"/>
      <c r="D5" s="520"/>
      <c r="E5" s="546" t="s">
        <v>262</v>
      </c>
      <c r="F5" s="547"/>
      <c r="G5" s="547"/>
      <c r="H5" s="546" t="s">
        <v>417</v>
      </c>
      <c r="I5" s="547"/>
      <c r="J5" s="547"/>
    </row>
    <row r="6" spans="1:10" ht="12.75" customHeight="1">
      <c r="A6" s="544"/>
      <c r="B6" s="544"/>
      <c r="C6" s="544"/>
      <c r="D6" s="545"/>
      <c r="E6" s="204" t="s">
        <v>312</v>
      </c>
      <c r="F6" s="354" t="s">
        <v>6</v>
      </c>
      <c r="G6" s="355" t="s">
        <v>7</v>
      </c>
      <c r="H6" s="204" t="s">
        <v>312</v>
      </c>
      <c r="I6" s="354" t="s">
        <v>6</v>
      </c>
      <c r="J6" s="355" t="s">
        <v>7</v>
      </c>
    </row>
    <row r="7" spans="1:10" ht="4.5" customHeight="1">
      <c r="A7" s="356"/>
      <c r="B7" s="356"/>
      <c r="C7" s="356"/>
      <c r="D7" s="362"/>
      <c r="E7" s="357"/>
      <c r="F7" s="356"/>
      <c r="G7" s="356"/>
      <c r="H7" s="357"/>
      <c r="I7" s="356"/>
      <c r="J7" s="356"/>
    </row>
    <row r="8" spans="1:10" ht="15" customHeight="1">
      <c r="A8" s="552" t="s">
        <v>320</v>
      </c>
      <c r="B8" s="552"/>
      <c r="C8" s="552"/>
      <c r="D8" s="553"/>
      <c r="E8" s="358">
        <v>80669</v>
      </c>
      <c r="F8" s="359">
        <v>47229</v>
      </c>
      <c r="G8" s="359">
        <v>33440</v>
      </c>
      <c r="H8" s="359">
        <f>SUM(I8:J8)</f>
        <v>74695</v>
      </c>
      <c r="I8" s="359">
        <f>SUM(I13:I30,I10)</f>
        <v>42760</v>
      </c>
      <c r="J8" s="359">
        <f>SUM(J13:J30,J10)</f>
        <v>31935</v>
      </c>
    </row>
    <row r="9" spans="1:10" ht="4.5" customHeight="1">
      <c r="A9" s="332"/>
      <c r="B9" s="332"/>
      <c r="C9" s="332"/>
      <c r="D9" s="333"/>
      <c r="E9" s="358"/>
      <c r="F9" s="359"/>
      <c r="G9" s="359"/>
      <c r="H9" s="359"/>
      <c r="I9" s="359"/>
      <c r="J9" s="359"/>
    </row>
    <row r="10" spans="1:10" ht="15" customHeight="1">
      <c r="A10" s="548" t="s">
        <v>353</v>
      </c>
      <c r="B10" s="548"/>
      <c r="C10" s="548"/>
      <c r="D10" s="549"/>
      <c r="E10" s="358">
        <v>672</v>
      </c>
      <c r="F10" s="359">
        <v>436</v>
      </c>
      <c r="G10" s="359">
        <v>236</v>
      </c>
      <c r="H10" s="359">
        <f>SUM(I10:J10)</f>
        <v>673</v>
      </c>
      <c r="I10" s="359">
        <v>430</v>
      </c>
      <c r="J10" s="359">
        <v>243</v>
      </c>
    </row>
    <row r="11" spans="1:10" ht="15" customHeight="1">
      <c r="A11" s="554" t="s">
        <v>261</v>
      </c>
      <c r="B11" s="554"/>
      <c r="C11" s="413"/>
      <c r="D11" s="352"/>
      <c r="E11" s="358">
        <v>666</v>
      </c>
      <c r="F11" s="359">
        <v>430</v>
      </c>
      <c r="G11" s="359">
        <v>236</v>
      </c>
      <c r="H11" s="359">
        <f aca="true" t="shared" si="0" ref="H11:H33">SUM(I11:J11)</f>
        <v>662</v>
      </c>
      <c r="I11" s="359">
        <v>423</v>
      </c>
      <c r="J11" s="359">
        <v>239</v>
      </c>
    </row>
    <row r="12" spans="1:10" ht="15" customHeight="1">
      <c r="A12" s="548" t="s">
        <v>354</v>
      </c>
      <c r="B12" s="548"/>
      <c r="C12" s="548"/>
      <c r="D12" s="549"/>
      <c r="E12" s="360">
        <v>0</v>
      </c>
      <c r="F12" s="361">
        <v>0</v>
      </c>
      <c r="G12" s="361">
        <v>0</v>
      </c>
      <c r="H12" s="359">
        <f t="shared" si="0"/>
        <v>0</v>
      </c>
      <c r="I12" s="361">
        <v>0</v>
      </c>
      <c r="J12" s="361">
        <v>0</v>
      </c>
    </row>
    <row r="13" spans="1:10" ht="15" customHeight="1">
      <c r="A13" s="548" t="s">
        <v>355</v>
      </c>
      <c r="B13" s="548"/>
      <c r="C13" s="548"/>
      <c r="D13" s="549"/>
      <c r="E13" s="358">
        <v>11</v>
      </c>
      <c r="F13" s="359">
        <v>8</v>
      </c>
      <c r="G13" s="359">
        <v>3</v>
      </c>
      <c r="H13" s="359">
        <f t="shared" si="0"/>
        <v>13</v>
      </c>
      <c r="I13" s="359">
        <v>12</v>
      </c>
      <c r="J13" s="359">
        <v>1</v>
      </c>
    </row>
    <row r="14" spans="1:10" ht="15" customHeight="1">
      <c r="A14" s="548" t="s">
        <v>356</v>
      </c>
      <c r="B14" s="548"/>
      <c r="C14" s="548"/>
      <c r="D14" s="549"/>
      <c r="E14" s="358">
        <v>4794</v>
      </c>
      <c r="F14" s="359">
        <v>4034</v>
      </c>
      <c r="G14" s="359">
        <v>760</v>
      </c>
      <c r="H14" s="359">
        <f t="shared" si="0"/>
        <v>4547</v>
      </c>
      <c r="I14" s="359">
        <v>3805</v>
      </c>
      <c r="J14" s="359">
        <v>742</v>
      </c>
    </row>
    <row r="15" spans="1:10" ht="15" customHeight="1">
      <c r="A15" s="548" t="s">
        <v>357</v>
      </c>
      <c r="B15" s="548"/>
      <c r="C15" s="548"/>
      <c r="D15" s="549"/>
      <c r="E15" s="358">
        <v>8278</v>
      </c>
      <c r="F15" s="359">
        <v>6205</v>
      </c>
      <c r="G15" s="359">
        <v>2073</v>
      </c>
      <c r="H15" s="359">
        <f t="shared" si="0"/>
        <v>8421</v>
      </c>
      <c r="I15" s="359">
        <v>6133</v>
      </c>
      <c r="J15" s="359">
        <v>2288</v>
      </c>
    </row>
    <row r="16" spans="1:10" ht="15" customHeight="1">
      <c r="A16" s="548" t="s">
        <v>368</v>
      </c>
      <c r="B16" s="548"/>
      <c r="C16" s="548"/>
      <c r="D16" s="549"/>
      <c r="E16" s="358">
        <v>357</v>
      </c>
      <c r="F16" s="359">
        <v>289</v>
      </c>
      <c r="G16" s="359">
        <v>68</v>
      </c>
      <c r="H16" s="359">
        <f t="shared" si="0"/>
        <v>311</v>
      </c>
      <c r="I16" s="359">
        <v>258</v>
      </c>
      <c r="J16" s="359">
        <v>53</v>
      </c>
    </row>
    <row r="17" spans="1:10" ht="15" customHeight="1">
      <c r="A17" s="548" t="s">
        <v>358</v>
      </c>
      <c r="B17" s="548"/>
      <c r="C17" s="548"/>
      <c r="D17" s="549"/>
      <c r="E17" s="358">
        <v>4048</v>
      </c>
      <c r="F17" s="359">
        <v>3125</v>
      </c>
      <c r="G17" s="359">
        <v>923</v>
      </c>
      <c r="H17" s="359">
        <f t="shared" si="0"/>
        <v>4065</v>
      </c>
      <c r="I17" s="359">
        <v>3162</v>
      </c>
      <c r="J17" s="359">
        <v>903</v>
      </c>
    </row>
    <row r="18" spans="1:10" ht="15" customHeight="1">
      <c r="A18" s="548" t="s">
        <v>359</v>
      </c>
      <c r="B18" s="548"/>
      <c r="C18" s="548"/>
      <c r="D18" s="549"/>
      <c r="E18" s="358">
        <v>3540</v>
      </c>
      <c r="F18" s="359">
        <v>2856</v>
      </c>
      <c r="G18" s="359">
        <v>684</v>
      </c>
      <c r="H18" s="359">
        <f t="shared" si="0"/>
        <v>3269</v>
      </c>
      <c r="I18" s="359">
        <v>2627</v>
      </c>
      <c r="J18" s="359">
        <v>642</v>
      </c>
    </row>
    <row r="19" spans="1:10" ht="15" customHeight="1">
      <c r="A19" s="548" t="s">
        <v>360</v>
      </c>
      <c r="B19" s="548"/>
      <c r="C19" s="548"/>
      <c r="D19" s="549"/>
      <c r="E19" s="358">
        <v>11800</v>
      </c>
      <c r="F19" s="359">
        <v>5760</v>
      </c>
      <c r="G19" s="359">
        <v>6040</v>
      </c>
      <c r="H19" s="359">
        <f t="shared" si="0"/>
        <v>10492</v>
      </c>
      <c r="I19" s="359">
        <v>4895</v>
      </c>
      <c r="J19" s="359">
        <v>5597</v>
      </c>
    </row>
    <row r="20" spans="1:10" ht="15" customHeight="1">
      <c r="A20" s="548" t="s">
        <v>361</v>
      </c>
      <c r="B20" s="548"/>
      <c r="C20" s="548"/>
      <c r="D20" s="549"/>
      <c r="E20" s="358">
        <v>2095</v>
      </c>
      <c r="F20" s="359">
        <v>874</v>
      </c>
      <c r="G20" s="359">
        <v>1221</v>
      </c>
      <c r="H20" s="359">
        <f t="shared" si="0"/>
        <v>2048</v>
      </c>
      <c r="I20" s="359">
        <v>860</v>
      </c>
      <c r="J20" s="359">
        <v>1188</v>
      </c>
    </row>
    <row r="21" spans="1:10" ht="15" customHeight="1">
      <c r="A21" s="548" t="s">
        <v>362</v>
      </c>
      <c r="B21" s="548"/>
      <c r="C21" s="548"/>
      <c r="D21" s="549"/>
      <c r="E21" s="358">
        <v>2326</v>
      </c>
      <c r="F21" s="359">
        <v>1438</v>
      </c>
      <c r="G21" s="359">
        <v>888</v>
      </c>
      <c r="H21" s="359">
        <f t="shared" si="0"/>
        <v>2374</v>
      </c>
      <c r="I21" s="359">
        <v>1454</v>
      </c>
      <c r="J21" s="359">
        <v>920</v>
      </c>
    </row>
    <row r="22" spans="1:10" ht="15" customHeight="1">
      <c r="A22" s="548" t="s">
        <v>363</v>
      </c>
      <c r="B22" s="548"/>
      <c r="C22" s="548"/>
      <c r="D22" s="549"/>
      <c r="E22" s="358">
        <v>3334</v>
      </c>
      <c r="F22" s="359">
        <v>2255</v>
      </c>
      <c r="G22" s="359">
        <v>1079</v>
      </c>
      <c r="H22" s="359">
        <f t="shared" si="0"/>
        <v>3342</v>
      </c>
      <c r="I22" s="359">
        <v>2241</v>
      </c>
      <c r="J22" s="359">
        <v>1101</v>
      </c>
    </row>
    <row r="23" spans="1:10" ht="15" customHeight="1">
      <c r="A23" s="548" t="s">
        <v>369</v>
      </c>
      <c r="B23" s="548"/>
      <c r="C23" s="548"/>
      <c r="D23" s="549"/>
      <c r="E23" s="358">
        <v>4443</v>
      </c>
      <c r="F23" s="359">
        <v>1917</v>
      </c>
      <c r="G23" s="359">
        <v>2526</v>
      </c>
      <c r="H23" s="359">
        <f t="shared" si="0"/>
        <v>4144</v>
      </c>
      <c r="I23" s="359">
        <v>1683</v>
      </c>
      <c r="J23" s="359">
        <v>2461</v>
      </c>
    </row>
    <row r="24" spans="1:10" ht="15" customHeight="1">
      <c r="A24" s="548" t="s">
        <v>370</v>
      </c>
      <c r="B24" s="548"/>
      <c r="C24" s="548"/>
      <c r="D24" s="549"/>
      <c r="E24" s="358">
        <v>2852</v>
      </c>
      <c r="F24" s="359">
        <v>1183</v>
      </c>
      <c r="G24" s="359">
        <v>1669</v>
      </c>
      <c r="H24" s="359">
        <f t="shared" si="0"/>
        <v>2661</v>
      </c>
      <c r="I24" s="359">
        <v>1126</v>
      </c>
      <c r="J24" s="359">
        <v>1535</v>
      </c>
    </row>
    <row r="25" spans="1:10" ht="15" customHeight="1">
      <c r="A25" s="548" t="s">
        <v>371</v>
      </c>
      <c r="B25" s="548"/>
      <c r="C25" s="548"/>
      <c r="D25" s="549"/>
      <c r="E25" s="358">
        <v>3806</v>
      </c>
      <c r="F25" s="359">
        <v>1749</v>
      </c>
      <c r="G25" s="359">
        <v>2057</v>
      </c>
      <c r="H25" s="359">
        <f t="shared" si="0"/>
        <v>3801</v>
      </c>
      <c r="I25" s="359">
        <v>1699</v>
      </c>
      <c r="J25" s="359">
        <v>2102</v>
      </c>
    </row>
    <row r="26" spans="1:10" ht="15" customHeight="1">
      <c r="A26" s="548" t="s">
        <v>364</v>
      </c>
      <c r="B26" s="548"/>
      <c r="C26" s="548"/>
      <c r="D26" s="549"/>
      <c r="E26" s="358">
        <v>7483</v>
      </c>
      <c r="F26" s="359">
        <v>1870</v>
      </c>
      <c r="G26" s="359">
        <v>5613</v>
      </c>
      <c r="H26" s="359">
        <f t="shared" si="0"/>
        <v>8397</v>
      </c>
      <c r="I26" s="359">
        <v>2151</v>
      </c>
      <c r="J26" s="359">
        <v>6246</v>
      </c>
    </row>
    <row r="27" spans="1:10" ht="15" customHeight="1">
      <c r="A27" s="548" t="s">
        <v>365</v>
      </c>
      <c r="B27" s="548"/>
      <c r="C27" s="548"/>
      <c r="D27" s="549"/>
      <c r="E27" s="358">
        <v>213</v>
      </c>
      <c r="F27" s="359">
        <v>102</v>
      </c>
      <c r="G27" s="359">
        <v>111</v>
      </c>
      <c r="H27" s="359">
        <f t="shared" si="0"/>
        <v>311</v>
      </c>
      <c r="I27" s="359">
        <v>182</v>
      </c>
      <c r="J27" s="359">
        <v>129</v>
      </c>
    </row>
    <row r="28" spans="1:10" ht="15" customHeight="1">
      <c r="A28" s="548" t="s">
        <v>352</v>
      </c>
      <c r="B28" s="548"/>
      <c r="C28" s="548"/>
      <c r="D28" s="556"/>
      <c r="E28" s="358">
        <v>5725</v>
      </c>
      <c r="F28" s="359">
        <v>3629</v>
      </c>
      <c r="G28" s="359">
        <v>2096</v>
      </c>
      <c r="H28" s="359">
        <f t="shared" si="0"/>
        <v>5926</v>
      </c>
      <c r="I28" s="359">
        <v>3699</v>
      </c>
      <c r="J28" s="359">
        <v>2227</v>
      </c>
    </row>
    <row r="29" spans="1:10" ht="15" customHeight="1">
      <c r="A29" s="557" t="s">
        <v>366</v>
      </c>
      <c r="B29" s="557"/>
      <c r="C29" s="557"/>
      <c r="D29" s="558"/>
      <c r="E29" s="358">
        <v>4018</v>
      </c>
      <c r="F29" s="359">
        <v>3120</v>
      </c>
      <c r="G29" s="359">
        <v>898</v>
      </c>
      <c r="H29" s="359">
        <f t="shared" si="0"/>
        <v>3986</v>
      </c>
      <c r="I29" s="359">
        <v>3065</v>
      </c>
      <c r="J29" s="359">
        <v>921</v>
      </c>
    </row>
    <row r="30" spans="1:10" ht="15" customHeight="1">
      <c r="A30" s="548" t="s">
        <v>367</v>
      </c>
      <c r="B30" s="548"/>
      <c r="C30" s="548"/>
      <c r="D30" s="549"/>
      <c r="E30" s="358">
        <v>10874</v>
      </c>
      <c r="F30" s="359">
        <v>6379</v>
      </c>
      <c r="G30" s="359">
        <v>4495</v>
      </c>
      <c r="H30" s="359">
        <f t="shared" si="0"/>
        <v>5914</v>
      </c>
      <c r="I30" s="359">
        <v>3278</v>
      </c>
      <c r="J30" s="359">
        <v>2636</v>
      </c>
    </row>
    <row r="31" spans="1:10" ht="15" customHeight="1">
      <c r="A31" s="550" t="s">
        <v>263</v>
      </c>
      <c r="B31" s="550"/>
      <c r="C31" s="550"/>
      <c r="D31" s="551"/>
      <c r="E31" s="358">
        <v>672</v>
      </c>
      <c r="F31" s="359">
        <v>436</v>
      </c>
      <c r="G31" s="359">
        <v>236</v>
      </c>
      <c r="H31" s="359">
        <f t="shared" si="0"/>
        <v>673</v>
      </c>
      <c r="I31" s="359">
        <v>430</v>
      </c>
      <c r="J31" s="359">
        <v>243</v>
      </c>
    </row>
    <row r="32" spans="1:10" ht="15" customHeight="1">
      <c r="A32" s="550" t="s">
        <v>264</v>
      </c>
      <c r="B32" s="550"/>
      <c r="C32" s="550"/>
      <c r="D32" s="551"/>
      <c r="E32" s="358">
        <v>13083</v>
      </c>
      <c r="F32" s="359">
        <v>10247</v>
      </c>
      <c r="G32" s="359">
        <v>2836</v>
      </c>
      <c r="H32" s="359">
        <f t="shared" si="0"/>
        <v>13251</v>
      </c>
      <c r="I32" s="359">
        <v>9950</v>
      </c>
      <c r="J32" s="359">
        <v>3301</v>
      </c>
    </row>
    <row r="33" spans="1:10" ht="15" customHeight="1">
      <c r="A33" s="550" t="s">
        <v>265</v>
      </c>
      <c r="B33" s="550"/>
      <c r="C33" s="550"/>
      <c r="D33" s="551"/>
      <c r="E33" s="358">
        <v>56040</v>
      </c>
      <c r="F33" s="359">
        <v>30167</v>
      </c>
      <c r="G33" s="359">
        <v>25873</v>
      </c>
      <c r="H33" s="359">
        <f t="shared" si="0"/>
        <v>55127</v>
      </c>
      <c r="I33" s="359">
        <v>29102</v>
      </c>
      <c r="J33" s="359">
        <v>26025</v>
      </c>
    </row>
    <row r="34" spans="1:10" ht="4.5" customHeight="1">
      <c r="A34" s="262"/>
      <c r="B34" s="262"/>
      <c r="C34" s="262"/>
      <c r="D34" s="398"/>
      <c r="E34" s="363"/>
      <c r="F34" s="353"/>
      <c r="G34" s="353"/>
      <c r="H34" s="363"/>
      <c r="I34" s="353"/>
      <c r="J34" s="353"/>
    </row>
    <row r="35" spans="1:16" ht="13.5" customHeight="1">
      <c r="A35" s="240" t="s">
        <v>101</v>
      </c>
      <c r="B35" s="304"/>
      <c r="C35" s="304"/>
      <c r="D35" s="304"/>
      <c r="E35" s="304"/>
      <c r="F35" s="304"/>
      <c r="G35" s="304"/>
      <c r="H35" s="3"/>
      <c r="I35" s="3"/>
      <c r="J35" s="3"/>
      <c r="K35" s="3"/>
      <c r="L35" s="3"/>
      <c r="M35" s="3"/>
      <c r="N35" s="3"/>
      <c r="O35" s="3"/>
      <c r="P35" s="3"/>
    </row>
    <row r="36" spans="1:16" ht="13.5" customHeight="1">
      <c r="A36" s="151" t="s">
        <v>420</v>
      </c>
      <c r="B36" s="10"/>
      <c r="C36" s="10"/>
      <c r="D36" s="10"/>
      <c r="E36" s="10"/>
      <c r="F36" s="10"/>
      <c r="G36" s="11"/>
      <c r="H36" s="3"/>
      <c r="I36" s="3"/>
      <c r="J36" s="3"/>
      <c r="K36" s="3"/>
      <c r="L36" s="3"/>
      <c r="M36" s="3"/>
      <c r="N36" s="3"/>
      <c r="O36" s="3"/>
      <c r="P36" s="3"/>
    </row>
    <row r="37" spans="8:16" ht="12" customHeight="1">
      <c r="H37" s="3"/>
      <c r="I37" s="3"/>
      <c r="J37" s="3"/>
      <c r="K37" s="3"/>
      <c r="L37" s="3"/>
      <c r="M37" s="3"/>
      <c r="N37" s="3"/>
      <c r="O37" s="3"/>
      <c r="P37" s="3"/>
    </row>
    <row r="38" spans="8:16" ht="12" customHeight="1">
      <c r="H38" s="3"/>
      <c r="I38" s="3"/>
      <c r="J38" s="3"/>
      <c r="K38" s="3"/>
      <c r="L38" s="3"/>
      <c r="M38" s="3"/>
      <c r="N38" s="3"/>
      <c r="O38" s="3"/>
      <c r="P38" s="3"/>
    </row>
    <row r="39" spans="8:16" ht="12" customHeight="1">
      <c r="H39" s="3"/>
      <c r="I39" s="3"/>
      <c r="J39" s="3"/>
      <c r="K39" s="3"/>
      <c r="L39" s="3"/>
      <c r="M39" s="3"/>
      <c r="N39" s="3"/>
      <c r="O39" s="3"/>
      <c r="P39" s="3"/>
    </row>
    <row r="40" spans="8:16" ht="12" customHeight="1">
      <c r="H40" s="3"/>
      <c r="I40" s="3"/>
      <c r="J40" s="3"/>
      <c r="K40" s="3"/>
      <c r="L40" s="3"/>
      <c r="M40" s="3"/>
      <c r="N40" s="3"/>
      <c r="O40" s="3"/>
      <c r="P40" s="3"/>
    </row>
    <row r="41" spans="8:16" ht="12" customHeight="1">
      <c r="H41" s="3"/>
      <c r="I41" s="3"/>
      <c r="J41" s="3"/>
      <c r="K41" s="3"/>
      <c r="L41" s="3"/>
      <c r="M41" s="3"/>
      <c r="N41" s="3"/>
      <c r="O41" s="3"/>
      <c r="P41" s="3"/>
    </row>
    <row r="42" spans="8:16" ht="12" customHeight="1">
      <c r="H42" s="3"/>
      <c r="I42" s="3"/>
      <c r="J42" s="3"/>
      <c r="K42" s="3"/>
      <c r="L42" s="3"/>
      <c r="M42" s="3"/>
      <c r="N42" s="3"/>
      <c r="O42" s="3"/>
      <c r="P42" s="3"/>
    </row>
    <row r="43" spans="8:16" ht="12" customHeight="1">
      <c r="H43" s="3"/>
      <c r="I43" s="3"/>
      <c r="J43" s="3"/>
      <c r="K43" s="3"/>
      <c r="L43" s="3"/>
      <c r="M43" s="3"/>
      <c r="N43" s="3"/>
      <c r="O43" s="3"/>
      <c r="P43" s="3"/>
    </row>
    <row r="44" spans="8:16" ht="12" customHeight="1">
      <c r="H44" s="3"/>
      <c r="I44" s="3"/>
      <c r="J44" s="3"/>
      <c r="K44" s="3"/>
      <c r="L44" s="3"/>
      <c r="M44" s="3"/>
      <c r="N44" s="3"/>
      <c r="O44" s="3"/>
      <c r="P44" s="3"/>
    </row>
    <row r="45" spans="8:16" ht="12" customHeight="1">
      <c r="H45" s="3"/>
      <c r="I45" s="3"/>
      <c r="J45" s="3"/>
      <c r="K45" s="3"/>
      <c r="L45" s="3"/>
      <c r="M45" s="3"/>
      <c r="N45" s="3"/>
      <c r="O45" s="3"/>
      <c r="P45" s="3"/>
    </row>
    <row r="46" spans="8:16" ht="12" customHeight="1">
      <c r="H46" s="3"/>
      <c r="I46" s="3"/>
      <c r="J46" s="3"/>
      <c r="K46" s="3"/>
      <c r="L46" s="3"/>
      <c r="M46" s="3"/>
      <c r="N46" s="3"/>
      <c r="O46" s="3"/>
      <c r="P46" s="3"/>
    </row>
    <row r="47" spans="8:16" ht="13.5">
      <c r="H47" s="3"/>
      <c r="I47" s="3"/>
      <c r="J47" s="3"/>
      <c r="K47" s="3"/>
      <c r="L47" s="3"/>
      <c r="M47" s="3"/>
      <c r="N47" s="3"/>
      <c r="O47" s="3"/>
      <c r="P47" s="3"/>
    </row>
    <row r="48" spans="8:16" ht="13.5">
      <c r="H48" s="3"/>
      <c r="I48" s="3"/>
      <c r="J48" s="3"/>
      <c r="K48" s="3"/>
      <c r="L48" s="3"/>
      <c r="M48" s="3"/>
      <c r="N48" s="3"/>
      <c r="O48" s="3"/>
      <c r="P48" s="3"/>
    </row>
    <row r="49" spans="8:16" ht="13.5">
      <c r="H49" s="3"/>
      <c r="I49" s="3"/>
      <c r="J49" s="3"/>
      <c r="K49" s="3"/>
      <c r="L49" s="3"/>
      <c r="M49" s="3"/>
      <c r="N49" s="3"/>
      <c r="O49" s="3"/>
      <c r="P49" s="3"/>
    </row>
    <row r="50" spans="8:16" ht="13.5">
      <c r="H50" s="3"/>
      <c r="I50" s="3"/>
      <c r="J50" s="3"/>
      <c r="K50" s="3"/>
      <c r="L50" s="3"/>
      <c r="M50" s="3"/>
      <c r="N50" s="3"/>
      <c r="O50" s="3"/>
      <c r="P50" s="3"/>
    </row>
    <row r="51" spans="8:16" ht="13.5">
      <c r="H51" s="3"/>
      <c r="I51" s="3"/>
      <c r="J51" s="3"/>
      <c r="K51" s="3"/>
      <c r="L51" s="3"/>
      <c r="M51" s="3"/>
      <c r="N51" s="3"/>
      <c r="O51" s="3"/>
      <c r="P51" s="3"/>
    </row>
    <row r="52" spans="8:16" ht="13.5">
      <c r="H52" s="3"/>
      <c r="I52" s="3"/>
      <c r="J52" s="3"/>
      <c r="K52" s="3"/>
      <c r="L52" s="3"/>
      <c r="M52" s="3"/>
      <c r="N52" s="3"/>
      <c r="O52" s="3"/>
      <c r="P52" s="3"/>
    </row>
    <row r="53" spans="8:16" ht="13.5">
      <c r="H53" s="3"/>
      <c r="I53" s="3"/>
      <c r="J53" s="3"/>
      <c r="K53" s="3"/>
      <c r="L53" s="3"/>
      <c r="M53" s="3"/>
      <c r="N53" s="3"/>
      <c r="O53" s="3"/>
      <c r="P53" s="3"/>
    </row>
    <row r="54" spans="8:16" ht="13.5">
      <c r="H54" s="3"/>
      <c r="I54" s="3"/>
      <c r="J54" s="3"/>
      <c r="K54" s="3"/>
      <c r="L54" s="3"/>
      <c r="M54" s="3"/>
      <c r="N54" s="3"/>
      <c r="O54" s="3"/>
      <c r="P54" s="3"/>
    </row>
    <row r="55" spans="8:16" ht="13.5">
      <c r="H55" s="3"/>
      <c r="I55" s="3"/>
      <c r="J55" s="3"/>
      <c r="K55" s="3"/>
      <c r="L55" s="3"/>
      <c r="M55" s="3"/>
      <c r="N55" s="3"/>
      <c r="O55" s="3"/>
      <c r="P55" s="3"/>
    </row>
    <row r="56" spans="8:16" ht="13.5">
      <c r="H56" s="3"/>
      <c r="I56" s="3"/>
      <c r="J56" s="3"/>
      <c r="K56" s="3"/>
      <c r="L56" s="3"/>
      <c r="M56" s="3"/>
      <c r="N56" s="3"/>
      <c r="O56" s="3"/>
      <c r="P56" s="3"/>
    </row>
    <row r="57" spans="8:16" ht="13.5">
      <c r="H57" s="3"/>
      <c r="I57" s="3"/>
      <c r="J57" s="3"/>
      <c r="K57" s="3"/>
      <c r="L57" s="3"/>
      <c r="M57" s="3"/>
      <c r="N57" s="3"/>
      <c r="O57" s="3"/>
      <c r="P57" s="3"/>
    </row>
    <row r="58" spans="8:16" ht="13.5">
      <c r="H58" s="3"/>
      <c r="I58" s="3"/>
      <c r="J58" s="3"/>
      <c r="K58" s="3"/>
      <c r="L58" s="3"/>
      <c r="M58" s="3"/>
      <c r="N58" s="3"/>
      <c r="O58" s="3"/>
      <c r="P58" s="3"/>
    </row>
    <row r="59" spans="8:16" ht="13.5">
      <c r="H59" s="3"/>
      <c r="I59" s="3"/>
      <c r="J59" s="3"/>
      <c r="K59" s="3"/>
      <c r="L59" s="3"/>
      <c r="M59" s="3"/>
      <c r="N59" s="3"/>
      <c r="O59" s="3"/>
      <c r="P59" s="3"/>
    </row>
    <row r="60" spans="8:16" ht="13.5">
      <c r="H60" s="3"/>
      <c r="I60" s="3"/>
      <c r="J60" s="3"/>
      <c r="K60" s="3"/>
      <c r="L60" s="3"/>
      <c r="M60" s="3"/>
      <c r="N60" s="3"/>
      <c r="O60" s="3"/>
      <c r="P60" s="3"/>
    </row>
    <row r="61" spans="8:16" ht="13.5">
      <c r="H61" s="3"/>
      <c r="I61" s="3"/>
      <c r="J61" s="3"/>
      <c r="K61" s="3"/>
      <c r="L61" s="3"/>
      <c r="M61" s="3"/>
      <c r="N61" s="3"/>
      <c r="O61" s="3"/>
      <c r="P61" s="3"/>
    </row>
    <row r="62" spans="5:16" ht="13.5">
      <c r="E62" s="555"/>
      <c r="F62" s="555"/>
      <c r="H62" s="419"/>
      <c r="I62" s="3"/>
      <c r="J62" s="3"/>
      <c r="K62" s="3"/>
      <c r="L62" s="3"/>
      <c r="M62" s="3"/>
      <c r="N62" s="3"/>
      <c r="O62" s="3"/>
      <c r="P62" s="3"/>
    </row>
    <row r="63" spans="8:16" ht="13.5">
      <c r="H63" s="3"/>
      <c r="I63" s="3"/>
      <c r="J63" s="3"/>
      <c r="K63" s="3"/>
      <c r="L63" s="3"/>
      <c r="M63" s="3"/>
      <c r="N63" s="3"/>
      <c r="O63" s="3"/>
      <c r="P63" s="3"/>
    </row>
    <row r="64" spans="8:16" ht="13.5">
      <c r="H64" s="3"/>
      <c r="I64" s="3"/>
      <c r="J64" s="3"/>
      <c r="K64" s="3"/>
      <c r="L64" s="3"/>
      <c r="M64" s="3"/>
      <c r="N64" s="3"/>
      <c r="O64" s="3"/>
      <c r="P64" s="3"/>
    </row>
    <row r="65" spans="8:16" ht="13.5">
      <c r="H65" s="3"/>
      <c r="I65" s="3"/>
      <c r="J65" s="3"/>
      <c r="K65" s="3"/>
      <c r="L65" s="3"/>
      <c r="M65" s="3"/>
      <c r="N65" s="3"/>
      <c r="O65" s="3"/>
      <c r="P65" s="3"/>
    </row>
    <row r="66" spans="8:16" ht="13.5">
      <c r="H66" s="3"/>
      <c r="I66" s="3"/>
      <c r="J66" s="3"/>
      <c r="K66" s="3"/>
      <c r="L66" s="3"/>
      <c r="M66" s="3"/>
      <c r="N66" s="3"/>
      <c r="O66" s="3"/>
      <c r="P66" s="3"/>
    </row>
    <row r="67" spans="8:16" ht="13.5">
      <c r="H67" s="3"/>
      <c r="I67" s="3"/>
      <c r="J67" s="3"/>
      <c r="K67" s="3"/>
      <c r="L67" s="3"/>
      <c r="M67" s="3"/>
      <c r="N67" s="3"/>
      <c r="O67" s="3"/>
      <c r="P67" s="3"/>
    </row>
    <row r="68" spans="8:16" ht="13.5">
      <c r="H68" s="3"/>
      <c r="I68" s="3"/>
      <c r="J68" s="3"/>
      <c r="K68" s="3"/>
      <c r="L68" s="3"/>
      <c r="M68" s="3"/>
      <c r="N68" s="3"/>
      <c r="O68" s="3"/>
      <c r="P68" s="3"/>
    </row>
    <row r="69" spans="8:16" ht="13.5">
      <c r="H69" s="3"/>
      <c r="I69" s="3"/>
      <c r="J69" s="3"/>
      <c r="K69" s="3"/>
      <c r="L69" s="3"/>
      <c r="M69" s="3"/>
      <c r="N69" s="3"/>
      <c r="O69" s="3"/>
      <c r="P69" s="3"/>
    </row>
    <row r="70" spans="8:16" ht="13.5">
      <c r="H70" s="3"/>
      <c r="I70" s="3"/>
      <c r="J70" s="3"/>
      <c r="K70" s="3"/>
      <c r="L70" s="3"/>
      <c r="M70" s="3"/>
      <c r="N70" s="3"/>
      <c r="O70" s="3"/>
      <c r="P70" s="3"/>
    </row>
    <row r="71" spans="8:16" ht="13.5">
      <c r="H71" s="3"/>
      <c r="I71" s="3"/>
      <c r="J71" s="3"/>
      <c r="K71" s="3"/>
      <c r="L71" s="3"/>
      <c r="M71" s="3"/>
      <c r="N71" s="3"/>
      <c r="O71" s="3"/>
      <c r="P71" s="3"/>
    </row>
    <row r="72" spans="8:16" ht="13.5">
      <c r="H72" s="3"/>
      <c r="I72" s="3"/>
      <c r="J72" s="3"/>
      <c r="K72" s="3"/>
      <c r="L72" s="3"/>
      <c r="M72" s="3"/>
      <c r="N72" s="3"/>
      <c r="O72" s="3"/>
      <c r="P72" s="3"/>
    </row>
    <row r="73" spans="8:16" ht="13.5">
      <c r="H73" s="3"/>
      <c r="I73" s="3"/>
      <c r="J73" s="3"/>
      <c r="K73" s="3"/>
      <c r="L73" s="3"/>
      <c r="M73" s="3"/>
      <c r="N73" s="3"/>
      <c r="O73" s="3"/>
      <c r="P73" s="3"/>
    </row>
    <row r="74" spans="8:16" ht="13.5">
      <c r="H74" s="3"/>
      <c r="I74" s="3"/>
      <c r="J74" s="3"/>
      <c r="K74" s="3"/>
      <c r="L74" s="3"/>
      <c r="M74" s="3"/>
      <c r="N74" s="3"/>
      <c r="O74" s="3"/>
      <c r="P74" s="3"/>
    </row>
    <row r="75" spans="8:16" ht="13.5">
      <c r="H75" s="3"/>
      <c r="I75" s="3"/>
      <c r="J75" s="3"/>
      <c r="K75" s="3"/>
      <c r="L75" s="3"/>
      <c r="M75" s="3"/>
      <c r="N75" s="3"/>
      <c r="O75" s="3"/>
      <c r="P75" s="3"/>
    </row>
    <row r="76" spans="8:16" ht="13.5">
      <c r="H76" s="3"/>
      <c r="I76" s="3"/>
      <c r="J76" s="3"/>
      <c r="K76" s="3"/>
      <c r="L76" s="3"/>
      <c r="M76" s="3"/>
      <c r="N76" s="3"/>
      <c r="O76" s="3"/>
      <c r="P76" s="3"/>
    </row>
    <row r="77" spans="8:16" ht="13.5">
      <c r="H77" s="3"/>
      <c r="I77" s="3"/>
      <c r="J77" s="3"/>
      <c r="K77" s="3"/>
      <c r="L77" s="3"/>
      <c r="M77" s="3"/>
      <c r="N77" s="3"/>
      <c r="O77" s="3"/>
      <c r="P77" s="3"/>
    </row>
    <row r="78" spans="8:16" ht="13.5">
      <c r="H78" s="3"/>
      <c r="I78" s="3"/>
      <c r="J78" s="3"/>
      <c r="K78" s="3"/>
      <c r="L78" s="3"/>
      <c r="M78" s="3"/>
      <c r="N78" s="3"/>
      <c r="O78" s="3"/>
      <c r="P78" s="3"/>
    </row>
    <row r="79" spans="8:16" ht="13.5">
      <c r="H79" s="3"/>
      <c r="I79" s="3"/>
      <c r="J79" s="3"/>
      <c r="K79" s="3"/>
      <c r="L79" s="3"/>
      <c r="M79" s="3"/>
      <c r="N79" s="3"/>
      <c r="O79" s="3"/>
      <c r="P79" s="3"/>
    </row>
    <row r="80" spans="8:16" ht="13.5">
      <c r="H80" s="3"/>
      <c r="I80" s="3"/>
      <c r="J80" s="3"/>
      <c r="K80" s="3"/>
      <c r="L80" s="3"/>
      <c r="M80" s="3"/>
      <c r="N80" s="3"/>
      <c r="O80" s="3"/>
      <c r="P80" s="3"/>
    </row>
    <row r="81" spans="8:16" ht="13.5">
      <c r="H81" s="3"/>
      <c r="I81" s="3"/>
      <c r="J81" s="3"/>
      <c r="K81" s="3"/>
      <c r="L81" s="3"/>
      <c r="M81" s="3"/>
      <c r="N81" s="3"/>
      <c r="O81" s="3"/>
      <c r="P81" s="3"/>
    </row>
    <row r="82" spans="8:16" ht="13.5">
      <c r="H82" s="3"/>
      <c r="I82" s="3"/>
      <c r="J82" s="3"/>
      <c r="K82" s="3"/>
      <c r="L82" s="3"/>
      <c r="M82" s="3"/>
      <c r="N82" s="3"/>
      <c r="O82" s="3"/>
      <c r="P82" s="3"/>
    </row>
    <row r="83" spans="8:16" ht="13.5">
      <c r="H83" s="3"/>
      <c r="I83" s="3"/>
      <c r="J83" s="3"/>
      <c r="K83" s="3"/>
      <c r="L83" s="3"/>
      <c r="M83" s="3"/>
      <c r="N83" s="3"/>
      <c r="O83" s="3"/>
      <c r="P83" s="3"/>
    </row>
    <row r="84" spans="8:16" ht="13.5">
      <c r="H84" s="3"/>
      <c r="I84" s="3"/>
      <c r="J84" s="3"/>
      <c r="K84" s="3"/>
      <c r="L84" s="3"/>
      <c r="M84" s="3"/>
      <c r="N84" s="3"/>
      <c r="O84" s="3"/>
      <c r="P84" s="3"/>
    </row>
    <row r="85" spans="8:16" ht="13.5">
      <c r="H85" s="3"/>
      <c r="I85" s="3"/>
      <c r="J85" s="3"/>
      <c r="K85" s="3"/>
      <c r="L85" s="3"/>
      <c r="M85" s="3"/>
      <c r="N85" s="3"/>
      <c r="O85" s="3"/>
      <c r="P85" s="3"/>
    </row>
    <row r="86" spans="8:16" ht="13.5">
      <c r="H86" s="3"/>
      <c r="I86" s="3"/>
      <c r="J86" s="3"/>
      <c r="K86" s="3"/>
      <c r="L86" s="3"/>
      <c r="M86" s="3"/>
      <c r="N86" s="3"/>
      <c r="O86" s="3"/>
      <c r="P86" s="3"/>
    </row>
    <row r="87" spans="8:16" ht="13.5">
      <c r="H87" s="3"/>
      <c r="I87" s="3"/>
      <c r="J87" s="3"/>
      <c r="K87" s="3"/>
      <c r="L87" s="3"/>
      <c r="M87" s="3"/>
      <c r="N87" s="3"/>
      <c r="O87" s="3"/>
      <c r="P87" s="3"/>
    </row>
    <row r="88" spans="8:16" ht="13.5">
      <c r="H88" s="3"/>
      <c r="I88" s="3"/>
      <c r="J88" s="3"/>
      <c r="K88" s="3"/>
      <c r="L88" s="3"/>
      <c r="M88" s="3"/>
      <c r="N88" s="3"/>
      <c r="O88" s="3"/>
      <c r="P88" s="3"/>
    </row>
    <row r="89" spans="8:16" ht="13.5">
      <c r="H89" s="3"/>
      <c r="I89" s="3"/>
      <c r="J89" s="3"/>
      <c r="K89" s="3"/>
      <c r="L89" s="3"/>
      <c r="M89" s="3"/>
      <c r="N89" s="3"/>
      <c r="O89" s="3"/>
      <c r="P89" s="3"/>
    </row>
    <row r="90" spans="8:16" ht="13.5">
      <c r="H90" s="3"/>
      <c r="I90" s="3"/>
      <c r="J90" s="3"/>
      <c r="K90" s="3"/>
      <c r="L90" s="3"/>
      <c r="M90" s="3"/>
      <c r="N90" s="3"/>
      <c r="O90" s="3"/>
      <c r="P90" s="3"/>
    </row>
    <row r="91" spans="8:16" ht="13.5">
      <c r="H91" s="3"/>
      <c r="I91" s="3"/>
      <c r="J91" s="3"/>
      <c r="K91" s="3"/>
      <c r="L91" s="3"/>
      <c r="M91" s="3"/>
      <c r="N91" s="3"/>
      <c r="O91" s="3"/>
      <c r="P91" s="3"/>
    </row>
    <row r="92" spans="8:16" ht="13.5">
      <c r="H92" s="3"/>
      <c r="I92" s="3"/>
      <c r="J92" s="3"/>
      <c r="K92" s="3"/>
      <c r="L92" s="3"/>
      <c r="M92" s="3"/>
      <c r="N92" s="3"/>
      <c r="O92" s="3"/>
      <c r="P92" s="3"/>
    </row>
    <row r="93" spans="8:16" ht="13.5">
      <c r="H93" s="3"/>
      <c r="I93" s="3"/>
      <c r="J93" s="3"/>
      <c r="K93" s="3"/>
      <c r="L93" s="3"/>
      <c r="M93" s="3"/>
      <c r="N93" s="3"/>
      <c r="O93" s="3"/>
      <c r="P93" s="3"/>
    </row>
    <row r="94" spans="8:16" ht="13.5">
      <c r="H94" s="3"/>
      <c r="I94" s="3"/>
      <c r="J94" s="3"/>
      <c r="K94" s="3"/>
      <c r="L94" s="3"/>
      <c r="M94" s="3"/>
      <c r="N94" s="3"/>
      <c r="O94" s="3"/>
      <c r="P94" s="3"/>
    </row>
    <row r="95" spans="8:16" ht="13.5">
      <c r="H95" s="3"/>
      <c r="I95" s="3"/>
      <c r="J95" s="3"/>
      <c r="K95" s="3"/>
      <c r="L95" s="3"/>
      <c r="M95" s="3"/>
      <c r="N95" s="3"/>
      <c r="O95" s="3"/>
      <c r="P95" s="3"/>
    </row>
    <row r="96" spans="10:13" ht="13.5">
      <c r="J96" s="3"/>
      <c r="K96" s="3"/>
      <c r="L96" s="3"/>
      <c r="M96" s="3"/>
    </row>
    <row r="97" spans="10:13" ht="13.5">
      <c r="J97" s="3"/>
      <c r="K97" s="3"/>
      <c r="L97" s="3"/>
      <c r="M97" s="3"/>
    </row>
  </sheetData>
  <sheetProtection/>
  <mergeCells count="29">
    <mergeCell ref="E62:F62"/>
    <mergeCell ref="A25:D25"/>
    <mergeCell ref="A26:D26"/>
    <mergeCell ref="A21:D21"/>
    <mergeCell ref="A27:D27"/>
    <mergeCell ref="A28:D28"/>
    <mergeCell ref="A31:D31"/>
    <mergeCell ref="A32:D32"/>
    <mergeCell ref="A29:D29"/>
    <mergeCell ref="A18:D18"/>
    <mergeCell ref="A33:D33"/>
    <mergeCell ref="A8:D8"/>
    <mergeCell ref="A10:D10"/>
    <mergeCell ref="A30:D30"/>
    <mergeCell ref="A11:B11"/>
    <mergeCell ref="A13:D13"/>
    <mergeCell ref="A22:D22"/>
    <mergeCell ref="A23:D23"/>
    <mergeCell ref="A24:D24"/>
    <mergeCell ref="A5:D6"/>
    <mergeCell ref="E5:G5"/>
    <mergeCell ref="H5:J5"/>
    <mergeCell ref="A12:D12"/>
    <mergeCell ref="A19:D19"/>
    <mergeCell ref="A20:D20"/>
    <mergeCell ref="A14:D14"/>
    <mergeCell ref="A15:D15"/>
    <mergeCell ref="A16:D16"/>
    <mergeCell ref="A17:D17"/>
  </mergeCells>
  <printOptions/>
  <pageMargins left="0.5905511811023623" right="0.5905511811023623" top="0.5905511811023623" bottom="0.48" header="0.5118110236220472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75390625" style="73" customWidth="1"/>
    <col min="2" max="11" width="6.625" style="73" customWidth="1"/>
    <col min="12" max="16384" width="9.00390625" style="73" customWidth="1"/>
  </cols>
  <sheetData>
    <row r="1" s="16" customFormat="1" ht="13.5" customHeight="1">
      <c r="A1" s="14" t="s">
        <v>220</v>
      </c>
    </row>
    <row r="2" ht="19.5" customHeight="1">
      <c r="A2" s="113" t="s">
        <v>226</v>
      </c>
    </row>
    <row r="3" ht="13.5" customHeight="1">
      <c r="K3" s="147" t="s">
        <v>390</v>
      </c>
    </row>
    <row r="4" spans="1:11" ht="9.75" customHeight="1">
      <c r="A4" s="74"/>
      <c r="B4" s="75"/>
      <c r="C4" s="76"/>
      <c r="D4" s="76"/>
      <c r="E4" s="76"/>
      <c r="F4" s="74"/>
      <c r="G4" s="75"/>
      <c r="H4" s="75"/>
      <c r="I4" s="75"/>
      <c r="J4" s="75"/>
      <c r="K4" s="77"/>
    </row>
    <row r="5" spans="1:11" s="79" customFormat="1" ht="69.75" customHeight="1">
      <c r="A5" s="78" t="s">
        <v>149</v>
      </c>
      <c r="B5" s="178" t="s">
        <v>318</v>
      </c>
      <c r="C5" s="179" t="s">
        <v>150</v>
      </c>
      <c r="D5" s="180" t="s">
        <v>338</v>
      </c>
      <c r="E5" s="180" t="s">
        <v>343</v>
      </c>
      <c r="F5" s="180" t="s">
        <v>337</v>
      </c>
      <c r="G5" s="178" t="s">
        <v>319</v>
      </c>
      <c r="H5" s="181" t="s">
        <v>341</v>
      </c>
      <c r="I5" s="181" t="s">
        <v>342</v>
      </c>
      <c r="J5" s="181" t="s">
        <v>340</v>
      </c>
      <c r="K5" s="182" t="s">
        <v>339</v>
      </c>
    </row>
    <row r="6" s="79" customFormat="1" ht="3.75" customHeight="1">
      <c r="A6" s="80"/>
    </row>
    <row r="7" spans="1:11" ht="15" customHeight="1">
      <c r="A7" s="81" t="s">
        <v>142</v>
      </c>
      <c r="B7" s="73">
        <f>SUM(B8,B11:B28)</f>
        <v>74695</v>
      </c>
      <c r="C7" s="73">
        <f aca="true" t="shared" si="0" ref="C7:K7">SUM(C8,C11:C28)</f>
        <v>60072</v>
      </c>
      <c r="D7" s="73">
        <f t="shared" si="0"/>
        <v>38236</v>
      </c>
      <c r="E7" s="73">
        <f t="shared" si="0"/>
        <v>2320</v>
      </c>
      <c r="F7" s="73">
        <f t="shared" si="0"/>
        <v>19516</v>
      </c>
      <c r="G7" s="73">
        <f t="shared" si="0"/>
        <v>3499</v>
      </c>
      <c r="H7" s="73">
        <f t="shared" si="0"/>
        <v>1061</v>
      </c>
      <c r="I7" s="73">
        <f t="shared" si="0"/>
        <v>4477</v>
      </c>
      <c r="J7" s="73">
        <f t="shared" si="0"/>
        <v>1288</v>
      </c>
      <c r="K7" s="73">
        <f t="shared" si="0"/>
        <v>52</v>
      </c>
    </row>
    <row r="8" spans="1:11" ht="15" customHeight="1">
      <c r="A8" s="82" t="s">
        <v>151</v>
      </c>
      <c r="B8" s="73">
        <v>673</v>
      </c>
      <c r="C8" s="73">
        <v>141</v>
      </c>
      <c r="D8" s="73">
        <v>78</v>
      </c>
      <c r="E8" s="73">
        <v>3</v>
      </c>
      <c r="F8" s="73">
        <v>60</v>
      </c>
      <c r="G8" s="73">
        <v>28</v>
      </c>
      <c r="H8" s="73">
        <v>56</v>
      </c>
      <c r="I8" s="73">
        <v>205</v>
      </c>
      <c r="J8" s="73">
        <v>241</v>
      </c>
      <c r="K8" s="86" t="s">
        <v>113</v>
      </c>
    </row>
    <row r="9" spans="1:11" ht="15" customHeight="1">
      <c r="A9" s="83" t="s">
        <v>152</v>
      </c>
      <c r="B9" s="73">
        <v>662</v>
      </c>
      <c r="C9" s="73">
        <v>132</v>
      </c>
      <c r="D9" s="73">
        <v>70</v>
      </c>
      <c r="E9" s="73">
        <v>2</v>
      </c>
      <c r="F9" s="73">
        <v>60</v>
      </c>
      <c r="G9" s="73">
        <v>28</v>
      </c>
      <c r="H9" s="73">
        <v>55</v>
      </c>
      <c r="I9" s="73">
        <v>205</v>
      </c>
      <c r="J9" s="73">
        <v>240</v>
      </c>
      <c r="K9" s="86" t="s">
        <v>113</v>
      </c>
    </row>
    <row r="10" spans="1:11" ht="15" customHeight="1">
      <c r="A10" s="82" t="s">
        <v>153</v>
      </c>
      <c r="B10" s="86" t="s">
        <v>113</v>
      </c>
      <c r="C10" s="86" t="s">
        <v>113</v>
      </c>
      <c r="D10" s="86" t="s">
        <v>113</v>
      </c>
      <c r="E10" s="86" t="s">
        <v>113</v>
      </c>
      <c r="F10" s="86" t="s">
        <v>113</v>
      </c>
      <c r="G10" s="86" t="s">
        <v>113</v>
      </c>
      <c r="H10" s="86" t="s">
        <v>113</v>
      </c>
      <c r="I10" s="86" t="s">
        <v>113</v>
      </c>
      <c r="J10" s="86" t="s">
        <v>113</v>
      </c>
      <c r="K10" s="86" t="s">
        <v>113</v>
      </c>
    </row>
    <row r="11" spans="1:11" ht="15" customHeight="1">
      <c r="A11" s="84" t="s">
        <v>154</v>
      </c>
      <c r="B11" s="73">
        <v>13</v>
      </c>
      <c r="C11" s="73">
        <v>10</v>
      </c>
      <c r="D11" s="73">
        <v>10</v>
      </c>
      <c r="E11" s="86" t="s">
        <v>419</v>
      </c>
      <c r="F11" s="86" t="s">
        <v>113</v>
      </c>
      <c r="G11" s="73">
        <v>3</v>
      </c>
      <c r="H11" s="86" t="s">
        <v>113</v>
      </c>
      <c r="I11" s="86" t="s">
        <v>113</v>
      </c>
      <c r="J11" s="86" t="s">
        <v>113</v>
      </c>
      <c r="K11" s="86" t="s">
        <v>113</v>
      </c>
    </row>
    <row r="12" spans="1:11" ht="15" customHeight="1">
      <c r="A12" s="82" t="s">
        <v>155</v>
      </c>
      <c r="B12" s="73">
        <v>4547</v>
      </c>
      <c r="C12" s="73">
        <v>2958</v>
      </c>
      <c r="D12" s="73">
        <v>2503</v>
      </c>
      <c r="E12" s="73">
        <v>47</v>
      </c>
      <c r="F12" s="73">
        <v>408</v>
      </c>
      <c r="G12" s="73">
        <v>640</v>
      </c>
      <c r="H12" s="73">
        <v>145</v>
      </c>
      <c r="I12" s="73">
        <v>616</v>
      </c>
      <c r="J12" s="73">
        <v>116</v>
      </c>
      <c r="K12" s="86" t="s">
        <v>113</v>
      </c>
    </row>
    <row r="13" spans="1:11" ht="15" customHeight="1">
      <c r="A13" s="82" t="s">
        <v>156</v>
      </c>
      <c r="B13" s="73">
        <v>8421</v>
      </c>
      <c r="C13" s="73">
        <v>7646</v>
      </c>
      <c r="D13" s="73">
        <v>5949</v>
      </c>
      <c r="E13" s="73">
        <v>399</v>
      </c>
      <c r="F13" s="73">
        <v>1298</v>
      </c>
      <c r="G13" s="73">
        <v>397</v>
      </c>
      <c r="H13" s="73">
        <v>32</v>
      </c>
      <c r="I13" s="73">
        <v>183</v>
      </c>
      <c r="J13" s="73">
        <v>50</v>
      </c>
      <c r="K13" s="73">
        <v>45</v>
      </c>
    </row>
    <row r="14" spans="1:11" ht="15" customHeight="1">
      <c r="A14" s="82" t="s">
        <v>157</v>
      </c>
      <c r="B14" s="73">
        <v>311</v>
      </c>
      <c r="C14" s="73">
        <v>303</v>
      </c>
      <c r="D14" s="73">
        <v>271</v>
      </c>
      <c r="E14" s="73">
        <v>9</v>
      </c>
      <c r="F14" s="73">
        <v>23</v>
      </c>
      <c r="G14" s="73">
        <v>5</v>
      </c>
      <c r="H14" s="86" t="s">
        <v>113</v>
      </c>
      <c r="I14" s="86">
        <v>1</v>
      </c>
      <c r="J14" s="86" t="s">
        <v>113</v>
      </c>
      <c r="K14" s="86" t="s">
        <v>113</v>
      </c>
    </row>
    <row r="15" spans="1:11" ht="15" customHeight="1">
      <c r="A15" s="82" t="s">
        <v>158</v>
      </c>
      <c r="B15" s="73">
        <v>4065</v>
      </c>
      <c r="C15" s="73">
        <v>3572</v>
      </c>
      <c r="D15" s="73">
        <v>3013</v>
      </c>
      <c r="E15" s="73">
        <v>234</v>
      </c>
      <c r="F15" s="73">
        <v>325</v>
      </c>
      <c r="G15" s="73">
        <v>249</v>
      </c>
      <c r="H15" s="73">
        <v>12</v>
      </c>
      <c r="I15" s="73">
        <v>198</v>
      </c>
      <c r="J15" s="73">
        <v>11</v>
      </c>
      <c r="K15" s="86" t="s">
        <v>113</v>
      </c>
    </row>
    <row r="16" spans="1:11" ht="15" customHeight="1">
      <c r="A16" s="82" t="s">
        <v>159</v>
      </c>
      <c r="B16" s="73">
        <v>3269</v>
      </c>
      <c r="C16" s="73">
        <v>3001</v>
      </c>
      <c r="D16" s="73">
        <v>1968</v>
      </c>
      <c r="E16" s="73">
        <v>132</v>
      </c>
      <c r="F16" s="73">
        <v>901</v>
      </c>
      <c r="G16" s="73">
        <v>93</v>
      </c>
      <c r="H16" s="73">
        <v>5</v>
      </c>
      <c r="I16" s="73">
        <v>124</v>
      </c>
      <c r="J16" s="73">
        <v>7</v>
      </c>
      <c r="K16" s="86" t="s">
        <v>113</v>
      </c>
    </row>
    <row r="17" spans="1:11" ht="15" customHeight="1">
      <c r="A17" s="82" t="s">
        <v>160</v>
      </c>
      <c r="B17" s="73">
        <v>10492</v>
      </c>
      <c r="C17" s="73">
        <v>9145</v>
      </c>
      <c r="D17" s="73">
        <v>4600</v>
      </c>
      <c r="E17" s="73">
        <v>289</v>
      </c>
      <c r="F17" s="73">
        <v>4256</v>
      </c>
      <c r="G17" s="73">
        <v>615</v>
      </c>
      <c r="H17" s="73">
        <v>113</v>
      </c>
      <c r="I17" s="73">
        <v>343</v>
      </c>
      <c r="J17" s="73">
        <v>197</v>
      </c>
      <c r="K17" s="86" t="s">
        <v>113</v>
      </c>
    </row>
    <row r="18" spans="1:11" ht="15" customHeight="1">
      <c r="A18" s="82" t="s">
        <v>161</v>
      </c>
      <c r="B18" s="73">
        <v>2048</v>
      </c>
      <c r="C18" s="73">
        <v>1944</v>
      </c>
      <c r="D18" s="73">
        <v>1439</v>
      </c>
      <c r="E18" s="73">
        <v>171</v>
      </c>
      <c r="F18" s="73">
        <v>334</v>
      </c>
      <c r="G18" s="73">
        <v>49</v>
      </c>
      <c r="H18" s="73">
        <v>4</v>
      </c>
      <c r="I18" s="73">
        <v>37</v>
      </c>
      <c r="J18" s="73">
        <v>6</v>
      </c>
      <c r="K18" s="86" t="s">
        <v>113</v>
      </c>
    </row>
    <row r="19" spans="1:11" ht="15" customHeight="1">
      <c r="A19" s="82" t="s">
        <v>162</v>
      </c>
      <c r="B19" s="73">
        <v>2374</v>
      </c>
      <c r="C19" s="73">
        <v>1500</v>
      </c>
      <c r="D19" s="73">
        <v>1010</v>
      </c>
      <c r="E19" s="73">
        <v>43</v>
      </c>
      <c r="F19" s="73">
        <v>447</v>
      </c>
      <c r="G19" s="73">
        <v>433</v>
      </c>
      <c r="H19" s="73">
        <v>47</v>
      </c>
      <c r="I19" s="73">
        <v>288</v>
      </c>
      <c r="J19" s="73">
        <v>91</v>
      </c>
      <c r="K19" s="86" t="s">
        <v>113</v>
      </c>
    </row>
    <row r="20" spans="1:11" ht="15" customHeight="1">
      <c r="A20" s="82" t="s">
        <v>163</v>
      </c>
      <c r="B20" s="73">
        <v>3342</v>
      </c>
      <c r="C20" s="73">
        <v>2181</v>
      </c>
      <c r="D20" s="73">
        <v>1690</v>
      </c>
      <c r="E20" s="73">
        <v>107</v>
      </c>
      <c r="F20" s="73">
        <v>384</v>
      </c>
      <c r="G20" s="73">
        <v>277</v>
      </c>
      <c r="H20" s="73">
        <v>145</v>
      </c>
      <c r="I20" s="73">
        <v>604</v>
      </c>
      <c r="J20" s="73">
        <v>112</v>
      </c>
      <c r="K20" s="86" t="s">
        <v>113</v>
      </c>
    </row>
    <row r="21" spans="1:11" ht="15" customHeight="1">
      <c r="A21" s="82" t="s">
        <v>164</v>
      </c>
      <c r="B21" s="73">
        <v>4144</v>
      </c>
      <c r="C21" s="73">
        <v>3517</v>
      </c>
      <c r="D21" s="73">
        <v>920</v>
      </c>
      <c r="E21" s="73">
        <v>50</v>
      </c>
      <c r="F21" s="73">
        <v>2547</v>
      </c>
      <c r="G21" s="73">
        <v>115</v>
      </c>
      <c r="H21" s="73">
        <v>173</v>
      </c>
      <c r="I21" s="73">
        <v>146</v>
      </c>
      <c r="J21" s="73">
        <v>166</v>
      </c>
      <c r="K21" s="86" t="s">
        <v>113</v>
      </c>
    </row>
    <row r="22" spans="1:11" ht="15" customHeight="1">
      <c r="A22" s="82" t="s">
        <v>165</v>
      </c>
      <c r="B22" s="73">
        <v>2661</v>
      </c>
      <c r="C22" s="73">
        <v>1961</v>
      </c>
      <c r="D22" s="73">
        <v>860</v>
      </c>
      <c r="E22" s="73">
        <v>42</v>
      </c>
      <c r="F22" s="73">
        <v>1059</v>
      </c>
      <c r="G22" s="73">
        <v>108</v>
      </c>
      <c r="H22" s="73">
        <v>94</v>
      </c>
      <c r="I22" s="73">
        <v>365</v>
      </c>
      <c r="J22" s="73">
        <v>110</v>
      </c>
      <c r="K22" s="73">
        <v>1</v>
      </c>
    </row>
    <row r="23" spans="1:11" ht="15" customHeight="1">
      <c r="A23" s="82" t="s">
        <v>166</v>
      </c>
      <c r="B23" s="73">
        <v>3801</v>
      </c>
      <c r="C23" s="73">
        <v>3415</v>
      </c>
      <c r="D23" s="73">
        <v>2152</v>
      </c>
      <c r="E23" s="73">
        <v>78</v>
      </c>
      <c r="F23" s="73">
        <v>1185</v>
      </c>
      <c r="G23" s="73">
        <v>64</v>
      </c>
      <c r="H23" s="73">
        <v>37</v>
      </c>
      <c r="I23" s="73">
        <v>254</v>
      </c>
      <c r="J23" s="73">
        <v>15</v>
      </c>
      <c r="K23" s="86" t="s">
        <v>113</v>
      </c>
    </row>
    <row r="24" spans="1:11" ht="15" customHeight="1">
      <c r="A24" s="82" t="s">
        <v>167</v>
      </c>
      <c r="B24" s="73">
        <v>8397</v>
      </c>
      <c r="C24" s="73">
        <v>7853</v>
      </c>
      <c r="D24" s="73">
        <v>4608</v>
      </c>
      <c r="E24" s="73">
        <v>196</v>
      </c>
      <c r="F24" s="73">
        <v>3049</v>
      </c>
      <c r="G24" s="73">
        <v>149</v>
      </c>
      <c r="H24" s="73">
        <v>136</v>
      </c>
      <c r="I24" s="73">
        <v>117</v>
      </c>
      <c r="J24" s="73">
        <v>77</v>
      </c>
      <c r="K24" s="86" t="s">
        <v>113</v>
      </c>
    </row>
    <row r="25" spans="1:11" ht="15" customHeight="1">
      <c r="A25" s="82" t="s">
        <v>168</v>
      </c>
      <c r="B25" s="73">
        <v>311</v>
      </c>
      <c r="C25" s="73">
        <v>304</v>
      </c>
      <c r="D25" s="73">
        <v>208</v>
      </c>
      <c r="E25" s="73">
        <v>9</v>
      </c>
      <c r="F25" s="73">
        <v>87</v>
      </c>
      <c r="G25" s="73">
        <v>3</v>
      </c>
      <c r="H25" s="86" t="s">
        <v>113</v>
      </c>
      <c r="I25" s="86" t="s">
        <v>113</v>
      </c>
      <c r="J25" s="86" t="s">
        <v>113</v>
      </c>
      <c r="K25" s="86" t="s">
        <v>113</v>
      </c>
    </row>
    <row r="26" spans="1:11" ht="15" customHeight="1">
      <c r="A26" s="82" t="s">
        <v>169</v>
      </c>
      <c r="B26" s="73">
        <v>5926</v>
      </c>
      <c r="C26" s="73">
        <v>4940</v>
      </c>
      <c r="D26" s="73">
        <v>2655</v>
      </c>
      <c r="E26" s="73">
        <v>235</v>
      </c>
      <c r="F26" s="73">
        <v>2050</v>
      </c>
      <c r="G26" s="73">
        <v>215</v>
      </c>
      <c r="H26" s="73">
        <v>32</v>
      </c>
      <c r="I26" s="73">
        <v>661</v>
      </c>
      <c r="J26" s="73">
        <v>27</v>
      </c>
      <c r="K26" s="73">
        <v>6</v>
      </c>
    </row>
    <row r="27" spans="1:11" ht="15" customHeight="1">
      <c r="A27" s="82" t="s">
        <v>170</v>
      </c>
      <c r="B27" s="73">
        <v>3986</v>
      </c>
      <c r="C27" s="73">
        <v>3986</v>
      </c>
      <c r="D27" s="73">
        <v>3629</v>
      </c>
      <c r="E27" s="73">
        <v>30</v>
      </c>
      <c r="F27" s="73">
        <v>327</v>
      </c>
      <c r="G27" s="86" t="s">
        <v>113</v>
      </c>
      <c r="H27" s="86" t="s">
        <v>113</v>
      </c>
      <c r="I27" s="86" t="s">
        <v>113</v>
      </c>
      <c r="J27" s="86" t="s">
        <v>113</v>
      </c>
      <c r="K27" s="86" t="s">
        <v>113</v>
      </c>
    </row>
    <row r="28" spans="1:11" ht="15" customHeight="1">
      <c r="A28" s="82" t="s">
        <v>171</v>
      </c>
      <c r="B28" s="73">
        <v>5914</v>
      </c>
      <c r="C28" s="73">
        <v>1695</v>
      </c>
      <c r="D28" s="73">
        <v>673</v>
      </c>
      <c r="E28" s="73">
        <v>246</v>
      </c>
      <c r="F28" s="73">
        <v>776</v>
      </c>
      <c r="G28" s="73">
        <v>56</v>
      </c>
      <c r="H28" s="73">
        <v>30</v>
      </c>
      <c r="I28" s="73">
        <v>335</v>
      </c>
      <c r="J28" s="73">
        <v>62</v>
      </c>
      <c r="K28" s="86" t="s">
        <v>113</v>
      </c>
    </row>
    <row r="29" spans="1:11" ht="3.75" customHeight="1">
      <c r="A29" s="82"/>
      <c r="K29" s="86"/>
    </row>
    <row r="30" spans="1:11" ht="15" customHeight="1">
      <c r="A30" s="82" t="s">
        <v>172</v>
      </c>
      <c r="B30" s="73">
        <f>B8</f>
        <v>673</v>
      </c>
      <c r="C30" s="73">
        <f aca="true" t="shared" si="1" ref="C30:K30">C8</f>
        <v>141</v>
      </c>
      <c r="D30" s="73">
        <f t="shared" si="1"/>
        <v>78</v>
      </c>
      <c r="E30" s="73">
        <f t="shared" si="1"/>
        <v>3</v>
      </c>
      <c r="F30" s="73">
        <f t="shared" si="1"/>
        <v>60</v>
      </c>
      <c r="G30" s="73">
        <f t="shared" si="1"/>
        <v>28</v>
      </c>
      <c r="H30" s="73">
        <f t="shared" si="1"/>
        <v>56</v>
      </c>
      <c r="I30" s="73">
        <f t="shared" si="1"/>
        <v>205</v>
      </c>
      <c r="J30" s="73">
        <f t="shared" si="1"/>
        <v>241</v>
      </c>
      <c r="K30" s="86" t="str">
        <f t="shared" si="1"/>
        <v>-</v>
      </c>
    </row>
    <row r="31" spans="1:11" ht="15" customHeight="1">
      <c r="A31" s="82" t="s">
        <v>173</v>
      </c>
      <c r="B31" s="73">
        <f>SUM(B11:B13)</f>
        <v>12981</v>
      </c>
      <c r="C31" s="73">
        <f aca="true" t="shared" si="2" ref="C31:K31">SUM(C11:C13)</f>
        <v>10614</v>
      </c>
      <c r="D31" s="73">
        <f t="shared" si="2"/>
        <v>8462</v>
      </c>
      <c r="E31" s="73">
        <f t="shared" si="2"/>
        <v>446</v>
      </c>
      <c r="F31" s="73">
        <f t="shared" si="2"/>
        <v>1706</v>
      </c>
      <c r="G31" s="73">
        <f t="shared" si="2"/>
        <v>1040</v>
      </c>
      <c r="H31" s="73">
        <f t="shared" si="2"/>
        <v>177</v>
      </c>
      <c r="I31" s="73">
        <f t="shared" si="2"/>
        <v>799</v>
      </c>
      <c r="J31" s="73">
        <f t="shared" si="2"/>
        <v>166</v>
      </c>
      <c r="K31" s="73">
        <f t="shared" si="2"/>
        <v>45</v>
      </c>
    </row>
    <row r="32" spans="1:11" ht="15" customHeight="1">
      <c r="A32" s="82" t="s">
        <v>148</v>
      </c>
      <c r="B32" s="73">
        <f>SUM(B14:B27)</f>
        <v>55127</v>
      </c>
      <c r="C32" s="73">
        <f aca="true" t="shared" si="3" ref="C32:K32">SUM(C14:C27)</f>
        <v>47622</v>
      </c>
      <c r="D32" s="73">
        <f t="shared" si="3"/>
        <v>29023</v>
      </c>
      <c r="E32" s="73">
        <f t="shared" si="3"/>
        <v>1625</v>
      </c>
      <c r="F32" s="73">
        <f t="shared" si="3"/>
        <v>16974</v>
      </c>
      <c r="G32" s="73">
        <f t="shared" si="3"/>
        <v>2375</v>
      </c>
      <c r="H32" s="73">
        <f t="shared" si="3"/>
        <v>798</v>
      </c>
      <c r="I32" s="73">
        <f t="shared" si="3"/>
        <v>3138</v>
      </c>
      <c r="J32" s="73">
        <f t="shared" si="3"/>
        <v>819</v>
      </c>
      <c r="K32" s="73">
        <f t="shared" si="3"/>
        <v>7</v>
      </c>
    </row>
    <row r="33" ht="3.75" customHeight="1">
      <c r="A33" s="85"/>
    </row>
    <row r="34" spans="1:11" ht="13.5" customHeight="1">
      <c r="A34" s="145" t="s">
        <v>174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ht="13.5" customHeight="1">
      <c r="A35" s="146" t="s">
        <v>384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0" customWidth="1"/>
    <col min="2" max="7" width="8.625" style="0" customWidth="1"/>
    <col min="8" max="12" width="8.00390625" style="0" customWidth="1"/>
  </cols>
  <sheetData>
    <row r="1" s="16" customFormat="1" ht="13.5" customHeight="1">
      <c r="A1" s="14" t="s">
        <v>220</v>
      </c>
    </row>
    <row r="2" spans="1:12" ht="19.5" customHeight="1">
      <c r="A2" s="306" t="s">
        <v>227</v>
      </c>
      <c r="B2" s="351"/>
      <c r="C2" s="351"/>
      <c r="D2" s="351"/>
      <c r="E2" s="351"/>
      <c r="F2" s="351"/>
      <c r="G2" s="351"/>
      <c r="H2" s="20"/>
      <c r="I2" s="20"/>
      <c r="J2" s="20"/>
      <c r="K2" s="20"/>
      <c r="L2" s="13"/>
    </row>
    <row r="3" spans="1:8" ht="13.5" customHeight="1">
      <c r="A3" s="364"/>
      <c r="B3" s="364"/>
      <c r="C3" s="364"/>
      <c r="D3" s="364"/>
      <c r="E3" s="364"/>
      <c r="F3" s="364"/>
      <c r="G3" s="365" t="s">
        <v>90</v>
      </c>
      <c r="H3" s="14"/>
    </row>
    <row r="4" spans="1:7" ht="30" customHeight="1">
      <c r="A4" s="201" t="s">
        <v>1</v>
      </c>
      <c r="B4" s="201" t="s">
        <v>91</v>
      </c>
      <c r="C4" s="202" t="s">
        <v>92</v>
      </c>
      <c r="D4" s="366" t="s">
        <v>317</v>
      </c>
      <c r="E4" s="202" t="s">
        <v>176</v>
      </c>
      <c r="F4" s="367" t="s">
        <v>175</v>
      </c>
      <c r="G4" s="368" t="s">
        <v>316</v>
      </c>
    </row>
    <row r="5" spans="1:7" ht="5.25" customHeight="1">
      <c r="A5" s="108"/>
      <c r="B5" s="55"/>
      <c r="C5" s="55"/>
      <c r="D5" s="55"/>
      <c r="E5" s="55"/>
      <c r="F5" s="55"/>
      <c r="G5" s="55"/>
    </row>
    <row r="6" spans="1:7" ht="15" customHeight="1">
      <c r="A6" s="190" t="s">
        <v>426</v>
      </c>
      <c r="B6" s="148">
        <v>175523</v>
      </c>
      <c r="C6" s="149">
        <v>157506</v>
      </c>
      <c r="D6" s="149">
        <f>B6-C6</f>
        <v>18017</v>
      </c>
      <c r="E6" s="149">
        <v>75072</v>
      </c>
      <c r="F6" s="149">
        <v>57055</v>
      </c>
      <c r="G6" s="369">
        <f>B6/C6*100</f>
        <v>111.43892931062945</v>
      </c>
    </row>
    <row r="7" spans="1:7" ht="15" customHeight="1">
      <c r="A7" s="190" t="s">
        <v>266</v>
      </c>
      <c r="B7" s="148">
        <v>182157</v>
      </c>
      <c r="C7" s="149">
        <v>163987</v>
      </c>
      <c r="D7" s="149">
        <f>B7-C7</f>
        <v>18170</v>
      </c>
      <c r="E7" s="149">
        <v>73675</v>
      </c>
      <c r="F7" s="149">
        <v>55505</v>
      </c>
      <c r="G7" s="369">
        <f>B7/C7*100</f>
        <v>111.08014659698635</v>
      </c>
    </row>
    <row r="8" spans="1:7" s="29" customFormat="1" ht="15" customHeight="1">
      <c r="A8" s="190" t="s">
        <v>267</v>
      </c>
      <c r="B8" s="148">
        <v>193465</v>
      </c>
      <c r="C8" s="149">
        <v>172563</v>
      </c>
      <c r="D8" s="149">
        <f>B8-C8</f>
        <v>20902</v>
      </c>
      <c r="E8" s="149">
        <v>76263</v>
      </c>
      <c r="F8" s="149">
        <v>55361</v>
      </c>
      <c r="G8" s="369">
        <f>B8/C8*100</f>
        <v>112.11267768872817</v>
      </c>
    </row>
    <row r="9" spans="1:7" s="29" customFormat="1" ht="15" customHeight="1">
      <c r="A9" s="191" t="s">
        <v>345</v>
      </c>
      <c r="B9" s="149">
        <f>C9+E9-F9</f>
        <v>203252</v>
      </c>
      <c r="C9" s="149">
        <v>179668</v>
      </c>
      <c r="D9" s="149">
        <f>B9-C9</f>
        <v>23584</v>
      </c>
      <c r="E9" s="149">
        <v>73308</v>
      </c>
      <c r="F9" s="149">
        <v>49724</v>
      </c>
      <c r="G9" s="369">
        <f>B9/C9*100</f>
        <v>113.1264331990115</v>
      </c>
    </row>
    <row r="10" spans="1:7" s="29" customFormat="1" ht="15" customHeight="1">
      <c r="A10" s="191" t="s">
        <v>425</v>
      </c>
      <c r="B10" s="149">
        <v>201294</v>
      </c>
      <c r="C10" s="149">
        <v>176295</v>
      </c>
      <c r="D10" s="149">
        <v>24999</v>
      </c>
      <c r="E10" s="149">
        <v>74435</v>
      </c>
      <c r="F10" s="149">
        <v>49436</v>
      </c>
      <c r="G10" s="369">
        <v>114.1</v>
      </c>
    </row>
    <row r="11" spans="1:11" ht="5.25" customHeight="1">
      <c r="A11" s="39"/>
      <c r="B11" s="36"/>
      <c r="C11" s="36"/>
      <c r="D11" s="36"/>
      <c r="E11" s="36"/>
      <c r="F11" s="36"/>
      <c r="G11" s="36"/>
      <c r="H11" s="3"/>
      <c r="I11" s="3"/>
      <c r="J11" s="3"/>
      <c r="K11" s="3"/>
    </row>
    <row r="12" spans="1:12" ht="13.5" customHeight="1">
      <c r="A12" s="150" t="s">
        <v>415</v>
      </c>
      <c r="B12" s="35"/>
      <c r="C12" s="35"/>
      <c r="D12" s="35"/>
      <c r="E12" s="35"/>
      <c r="F12" s="37"/>
      <c r="G12" s="37"/>
      <c r="H12" s="11"/>
      <c r="I12" s="11"/>
      <c r="J12" s="11"/>
      <c r="K12" s="9"/>
      <c r="L12" s="10"/>
    </row>
    <row r="13" spans="1:12" ht="13.5" customHeight="1">
      <c r="A13" s="151" t="s">
        <v>376</v>
      </c>
      <c r="B13" s="12"/>
      <c r="C13" s="12"/>
      <c r="D13" s="12"/>
      <c r="E13" s="12"/>
      <c r="F13" s="12"/>
      <c r="G13" s="12"/>
      <c r="H13" s="10"/>
      <c r="I13" s="10"/>
      <c r="J13" s="10"/>
      <c r="K13" s="10"/>
      <c r="L13" s="10"/>
    </row>
    <row r="14" spans="1:12" ht="13.5" customHeight="1">
      <c r="A14" s="151" t="s">
        <v>377</v>
      </c>
      <c r="B14" s="12"/>
      <c r="C14" s="12"/>
      <c r="D14" s="12"/>
      <c r="E14" s="12"/>
      <c r="F14" s="12"/>
      <c r="G14" s="12"/>
      <c r="H14" s="10"/>
      <c r="I14" s="10"/>
      <c r="J14" s="10"/>
      <c r="K14" s="10"/>
      <c r="L14" s="10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25390625" style="88" customWidth="1"/>
    <col min="2" max="2" width="6.375" style="88" customWidth="1"/>
    <col min="3" max="4" width="6.125" style="88" customWidth="1"/>
    <col min="5" max="7" width="6.375" style="88" customWidth="1"/>
    <col min="8" max="9" width="6.125" style="88" customWidth="1"/>
    <col min="10" max="10" width="6.75390625" style="88" customWidth="1"/>
    <col min="11" max="12" width="6.375" style="88" customWidth="1"/>
    <col min="13" max="16384" width="9.00390625" style="88" customWidth="1"/>
  </cols>
  <sheetData>
    <row r="1" spans="1:14" s="16" customFormat="1" ht="12.75" customHeight="1">
      <c r="A1" s="14" t="s">
        <v>220</v>
      </c>
      <c r="M1" s="15"/>
      <c r="N1" s="15"/>
    </row>
    <row r="2" spans="1:14" s="16" customFormat="1" ht="12.75" customHeight="1">
      <c r="A2" s="14"/>
      <c r="M2" s="15"/>
      <c r="N2" s="15"/>
    </row>
    <row r="3" spans="1:14" ht="18" customHeight="1">
      <c r="A3" s="87" t="s">
        <v>186</v>
      </c>
      <c r="M3" s="171"/>
      <c r="N3" s="171"/>
    </row>
    <row r="4" spans="1:14" ht="12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400" t="s">
        <v>390</v>
      </c>
      <c r="M4" s="171"/>
      <c r="N4" s="171"/>
    </row>
    <row r="5" spans="1:14" ht="25.5" customHeight="1">
      <c r="A5" s="163"/>
      <c r="B5" s="92" t="s">
        <v>177</v>
      </c>
      <c r="C5" s="93"/>
      <c r="D5" s="93"/>
      <c r="E5" s="93"/>
      <c r="F5" s="93"/>
      <c r="G5" s="93"/>
      <c r="H5" s="93"/>
      <c r="I5" s="94"/>
      <c r="J5" s="559" t="s">
        <v>178</v>
      </c>
      <c r="K5" s="560"/>
      <c r="L5" s="560"/>
      <c r="M5" s="171"/>
      <c r="N5" s="171"/>
    </row>
    <row r="6" spans="1:14" ht="9.75" customHeight="1">
      <c r="A6" s="164"/>
      <c r="B6" s="95"/>
      <c r="C6" s="96"/>
      <c r="D6" s="97"/>
      <c r="E6" s="95"/>
      <c r="F6" s="96"/>
      <c r="G6" s="98"/>
      <c r="H6" s="99"/>
      <c r="I6" s="95"/>
      <c r="J6" s="95"/>
      <c r="K6" s="100"/>
      <c r="L6" s="170"/>
      <c r="M6" s="171"/>
      <c r="N6" s="171"/>
    </row>
    <row r="7" spans="1:14" s="89" customFormat="1" ht="75" customHeight="1">
      <c r="A7" s="165" t="s">
        <v>149</v>
      </c>
      <c r="B7" s="101" t="s">
        <v>321</v>
      </c>
      <c r="C7" s="428" t="s">
        <v>179</v>
      </c>
      <c r="D7" s="425" t="s">
        <v>436</v>
      </c>
      <c r="E7" s="426" t="s">
        <v>180</v>
      </c>
      <c r="F7" s="426" t="s">
        <v>185</v>
      </c>
      <c r="G7" s="426" t="s">
        <v>437</v>
      </c>
      <c r="H7" s="427" t="s">
        <v>181</v>
      </c>
      <c r="I7" s="426" t="s">
        <v>182</v>
      </c>
      <c r="J7" s="101" t="s">
        <v>322</v>
      </c>
      <c r="K7" s="426" t="s">
        <v>183</v>
      </c>
      <c r="L7" s="428" t="s">
        <v>435</v>
      </c>
      <c r="M7" s="172"/>
      <c r="N7" s="172"/>
    </row>
    <row r="8" spans="1:14" s="89" customFormat="1" ht="6" customHeight="1">
      <c r="A8" s="102"/>
      <c r="B8" s="166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72"/>
      <c r="N8" s="172"/>
    </row>
    <row r="9" spans="1:14" s="66" customFormat="1" ht="19.5" customHeight="1">
      <c r="A9" s="183" t="s">
        <v>344</v>
      </c>
      <c r="B9" s="184">
        <v>74695</v>
      </c>
      <c r="C9" s="185">
        <v>5157</v>
      </c>
      <c r="D9" s="185">
        <v>578</v>
      </c>
      <c r="E9" s="185">
        <v>21610</v>
      </c>
      <c r="F9" s="185">
        <v>43696</v>
      </c>
      <c r="G9" s="185">
        <v>39209</v>
      </c>
      <c r="H9" s="185">
        <v>3749</v>
      </c>
      <c r="I9" s="185">
        <v>4970</v>
      </c>
      <c r="J9" s="197">
        <v>98295</v>
      </c>
      <c r="K9" s="185">
        <v>53612</v>
      </c>
      <c r="L9" s="185">
        <v>12946</v>
      </c>
      <c r="M9" s="33"/>
      <c r="N9" s="33"/>
    </row>
    <row r="10" spans="2:14" s="90" customFormat="1" ht="4.5" customHeight="1">
      <c r="B10" s="167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8"/>
      <c r="N10" s="8"/>
    </row>
    <row r="11" spans="1:14" ht="19.5" customHeight="1">
      <c r="A11" s="104" t="s">
        <v>187</v>
      </c>
      <c r="B11" s="168">
        <v>673</v>
      </c>
      <c r="C11" s="107">
        <v>466</v>
      </c>
      <c r="D11" s="107">
        <v>2</v>
      </c>
      <c r="E11" s="107">
        <v>126</v>
      </c>
      <c r="F11" s="107">
        <v>80</v>
      </c>
      <c r="G11" s="107">
        <v>70</v>
      </c>
      <c r="H11" s="107">
        <v>8</v>
      </c>
      <c r="I11" s="107">
        <v>3</v>
      </c>
      <c r="J11" s="107">
        <v>712</v>
      </c>
      <c r="K11" s="107">
        <v>107</v>
      </c>
      <c r="L11" s="107">
        <v>10</v>
      </c>
      <c r="M11" s="171"/>
      <c r="N11" s="171"/>
    </row>
    <row r="12" spans="1:14" ht="12.75" customHeight="1">
      <c r="A12" s="104" t="s">
        <v>184</v>
      </c>
      <c r="B12" s="168">
        <v>662</v>
      </c>
      <c r="C12" s="107">
        <v>508</v>
      </c>
      <c r="D12" s="107">
        <v>1</v>
      </c>
      <c r="E12" s="107">
        <v>97</v>
      </c>
      <c r="F12" s="107">
        <v>61</v>
      </c>
      <c r="G12" s="107">
        <v>51</v>
      </c>
      <c r="H12" s="107">
        <v>6</v>
      </c>
      <c r="I12" s="107" t="s">
        <v>113</v>
      </c>
      <c r="J12" s="107">
        <v>706</v>
      </c>
      <c r="K12" s="107">
        <v>104</v>
      </c>
      <c r="L12" s="107">
        <v>10</v>
      </c>
      <c r="M12" s="171"/>
      <c r="N12" s="171"/>
    </row>
    <row r="13" spans="1:14" ht="19.5" customHeight="1">
      <c r="A13" s="104" t="s">
        <v>188</v>
      </c>
      <c r="B13" s="168" t="s">
        <v>113</v>
      </c>
      <c r="C13" s="107" t="s">
        <v>113</v>
      </c>
      <c r="D13" s="107" t="s">
        <v>113</v>
      </c>
      <c r="E13" s="107" t="s">
        <v>113</v>
      </c>
      <c r="F13" s="107" t="s">
        <v>113</v>
      </c>
      <c r="G13" s="107" t="s">
        <v>113</v>
      </c>
      <c r="H13" s="107" t="s">
        <v>113</v>
      </c>
      <c r="I13" s="107" t="s">
        <v>113</v>
      </c>
      <c r="J13" s="107" t="s">
        <v>113</v>
      </c>
      <c r="K13" s="107" t="s">
        <v>113</v>
      </c>
      <c r="L13" s="107" t="s">
        <v>113</v>
      </c>
      <c r="M13" s="171"/>
      <c r="N13" s="171"/>
    </row>
    <row r="14" spans="1:14" ht="19.5" customHeight="1">
      <c r="A14" s="104" t="s">
        <v>189</v>
      </c>
      <c r="B14" s="168">
        <v>13</v>
      </c>
      <c r="C14" s="107" t="s">
        <v>113</v>
      </c>
      <c r="D14" s="107" t="s">
        <v>113</v>
      </c>
      <c r="E14" s="107">
        <v>1</v>
      </c>
      <c r="F14" s="107">
        <v>12</v>
      </c>
      <c r="G14" s="107">
        <v>12</v>
      </c>
      <c r="H14" s="107" t="s">
        <v>424</v>
      </c>
      <c r="I14" s="107" t="s">
        <v>113</v>
      </c>
      <c r="J14" s="107">
        <v>12</v>
      </c>
      <c r="K14" s="107">
        <v>10</v>
      </c>
      <c r="L14" s="107">
        <v>1</v>
      </c>
      <c r="M14" s="171"/>
      <c r="N14" s="171"/>
    </row>
    <row r="15" spans="1:14" ht="19.5" customHeight="1">
      <c r="A15" s="104" t="s">
        <v>190</v>
      </c>
      <c r="B15" s="168">
        <v>4547</v>
      </c>
      <c r="C15" s="107">
        <v>632</v>
      </c>
      <c r="D15" s="107">
        <v>47</v>
      </c>
      <c r="E15" s="107">
        <v>1301</v>
      </c>
      <c r="F15" s="107">
        <v>2488</v>
      </c>
      <c r="G15" s="107">
        <v>2077</v>
      </c>
      <c r="H15" s="107">
        <v>298</v>
      </c>
      <c r="I15" s="107">
        <v>239</v>
      </c>
      <c r="J15" s="107">
        <v>6107</v>
      </c>
      <c r="K15" s="107">
        <v>2947</v>
      </c>
      <c r="L15" s="107">
        <v>836</v>
      </c>
      <c r="M15" s="171"/>
      <c r="N15" s="171"/>
    </row>
    <row r="16" spans="1:14" ht="19.5" customHeight="1">
      <c r="A16" s="104" t="s">
        <v>191</v>
      </c>
      <c r="B16" s="168">
        <v>8421</v>
      </c>
      <c r="C16" s="107">
        <v>312</v>
      </c>
      <c r="D16" s="107">
        <v>50</v>
      </c>
      <c r="E16" s="107">
        <v>1326</v>
      </c>
      <c r="F16" s="107">
        <v>6729</v>
      </c>
      <c r="G16" s="107">
        <v>5777</v>
      </c>
      <c r="H16" s="107">
        <v>898</v>
      </c>
      <c r="I16" s="107">
        <v>108</v>
      </c>
      <c r="J16" s="107">
        <v>5984</v>
      </c>
      <c r="K16" s="107">
        <v>3611</v>
      </c>
      <c r="L16" s="107">
        <v>720</v>
      </c>
      <c r="M16" s="171"/>
      <c r="N16" s="171"/>
    </row>
    <row r="17" spans="1:14" ht="19.5" customHeight="1">
      <c r="A17" s="104" t="s">
        <v>192</v>
      </c>
      <c r="B17" s="168">
        <v>311</v>
      </c>
      <c r="C17" s="107">
        <v>1</v>
      </c>
      <c r="D17" s="107">
        <v>1</v>
      </c>
      <c r="E17" s="107">
        <v>84</v>
      </c>
      <c r="F17" s="107">
        <v>226</v>
      </c>
      <c r="G17" s="107">
        <v>204</v>
      </c>
      <c r="H17" s="107">
        <v>21</v>
      </c>
      <c r="I17" s="107">
        <v>1</v>
      </c>
      <c r="J17" s="107">
        <v>1129</v>
      </c>
      <c r="K17" s="107">
        <v>782</v>
      </c>
      <c r="L17" s="107">
        <v>239</v>
      </c>
      <c r="M17" s="171"/>
      <c r="N17" s="171"/>
    </row>
    <row r="18" spans="1:14" ht="19.5" customHeight="1">
      <c r="A18" s="104" t="s">
        <v>193</v>
      </c>
      <c r="B18" s="168">
        <v>4065</v>
      </c>
      <c r="C18" s="107">
        <v>223</v>
      </c>
      <c r="D18" s="107">
        <v>21</v>
      </c>
      <c r="E18" s="107">
        <v>599</v>
      </c>
      <c r="F18" s="107">
        <v>3225</v>
      </c>
      <c r="G18" s="107">
        <v>2901</v>
      </c>
      <c r="H18" s="107">
        <v>300</v>
      </c>
      <c r="I18" s="107">
        <v>42</v>
      </c>
      <c r="J18" s="107">
        <v>4787</v>
      </c>
      <c r="K18" s="107">
        <v>2843</v>
      </c>
      <c r="L18" s="107">
        <v>1197</v>
      </c>
      <c r="M18" s="171"/>
      <c r="N18" s="171"/>
    </row>
    <row r="19" spans="1:14" ht="19.5" customHeight="1">
      <c r="A19" s="104" t="s">
        <v>194</v>
      </c>
      <c r="B19" s="168">
        <v>3269</v>
      </c>
      <c r="C19" s="107">
        <v>101</v>
      </c>
      <c r="D19" s="107">
        <v>37</v>
      </c>
      <c r="E19" s="107">
        <v>863</v>
      </c>
      <c r="F19" s="107">
        <v>2266</v>
      </c>
      <c r="G19" s="107">
        <v>2034</v>
      </c>
      <c r="H19" s="107">
        <v>193</v>
      </c>
      <c r="I19" s="107">
        <v>78</v>
      </c>
      <c r="J19" s="107">
        <v>4567</v>
      </c>
      <c r="K19" s="107">
        <v>2937</v>
      </c>
      <c r="L19" s="107">
        <v>548</v>
      </c>
      <c r="M19" s="171"/>
      <c r="N19" s="171"/>
    </row>
    <row r="20" spans="1:14" ht="19.5" customHeight="1">
      <c r="A20" s="104" t="s">
        <v>195</v>
      </c>
      <c r="B20" s="168">
        <v>10492</v>
      </c>
      <c r="C20" s="107">
        <v>619</v>
      </c>
      <c r="D20" s="107">
        <v>75</v>
      </c>
      <c r="E20" s="107">
        <v>3416</v>
      </c>
      <c r="F20" s="107">
        <v>6350</v>
      </c>
      <c r="G20" s="107">
        <v>5727</v>
      </c>
      <c r="H20" s="107">
        <v>542</v>
      </c>
      <c r="I20" s="107">
        <v>188</v>
      </c>
      <c r="J20" s="107">
        <v>17596</v>
      </c>
      <c r="K20" s="107">
        <v>10256</v>
      </c>
      <c r="L20" s="107">
        <v>2416</v>
      </c>
      <c r="M20" s="171"/>
      <c r="N20" s="171"/>
    </row>
    <row r="21" spans="1:14" ht="19.5" customHeight="1">
      <c r="A21" s="104" t="s">
        <v>196</v>
      </c>
      <c r="B21" s="168">
        <v>2048</v>
      </c>
      <c r="C21" s="107">
        <v>51</v>
      </c>
      <c r="D21" s="107">
        <v>12</v>
      </c>
      <c r="E21" s="107">
        <v>480</v>
      </c>
      <c r="F21" s="107">
        <v>1507</v>
      </c>
      <c r="G21" s="107">
        <v>1409</v>
      </c>
      <c r="H21" s="107">
        <v>85</v>
      </c>
      <c r="I21" s="107">
        <v>23</v>
      </c>
      <c r="J21" s="107">
        <v>5119</v>
      </c>
      <c r="K21" s="107">
        <v>3542</v>
      </c>
      <c r="L21" s="107">
        <v>945</v>
      </c>
      <c r="M21" s="171"/>
      <c r="N21" s="171"/>
    </row>
    <row r="22" spans="1:14" ht="19.5" customHeight="1">
      <c r="A22" s="104" t="s">
        <v>197</v>
      </c>
      <c r="B22" s="168">
        <v>2374</v>
      </c>
      <c r="C22" s="107">
        <v>520</v>
      </c>
      <c r="D22" s="107">
        <v>13</v>
      </c>
      <c r="E22" s="107">
        <v>709</v>
      </c>
      <c r="F22" s="107">
        <v>1107</v>
      </c>
      <c r="G22" s="107">
        <v>1013</v>
      </c>
      <c r="H22" s="107">
        <v>80</v>
      </c>
      <c r="I22" s="107">
        <v>52</v>
      </c>
      <c r="J22" s="107">
        <v>3221</v>
      </c>
      <c r="K22" s="107">
        <v>1557</v>
      </c>
      <c r="L22" s="107">
        <v>371</v>
      </c>
      <c r="M22" s="171"/>
      <c r="N22" s="171"/>
    </row>
    <row r="23" spans="1:14" ht="19.5" customHeight="1">
      <c r="A23" s="104" t="s">
        <v>198</v>
      </c>
      <c r="B23" s="168">
        <v>3342</v>
      </c>
      <c r="C23" s="107">
        <v>644</v>
      </c>
      <c r="D23" s="107">
        <v>22</v>
      </c>
      <c r="E23" s="107">
        <v>640</v>
      </c>
      <c r="F23" s="107">
        <v>2037</v>
      </c>
      <c r="G23" s="107">
        <v>1791</v>
      </c>
      <c r="H23" s="107">
        <v>219</v>
      </c>
      <c r="I23" s="107">
        <v>48</v>
      </c>
      <c r="J23" s="107">
        <v>4163</v>
      </c>
      <c r="K23" s="107">
        <v>2182</v>
      </c>
      <c r="L23" s="107">
        <v>663</v>
      </c>
      <c r="M23" s="171"/>
      <c r="N23" s="171"/>
    </row>
    <row r="24" spans="1:14" ht="19.5" customHeight="1">
      <c r="A24" s="104" t="s">
        <v>199</v>
      </c>
      <c r="B24" s="168">
        <v>4144</v>
      </c>
      <c r="C24" s="107">
        <v>218</v>
      </c>
      <c r="D24" s="107">
        <v>32</v>
      </c>
      <c r="E24" s="107">
        <v>2037</v>
      </c>
      <c r="F24" s="107">
        <v>1836</v>
      </c>
      <c r="G24" s="107">
        <v>1696</v>
      </c>
      <c r="H24" s="107">
        <v>104</v>
      </c>
      <c r="I24" s="107">
        <v>89</v>
      </c>
      <c r="J24" s="107">
        <v>6461</v>
      </c>
      <c r="K24" s="107">
        <v>3500</v>
      </c>
      <c r="L24" s="107">
        <v>377</v>
      </c>
      <c r="M24" s="171"/>
      <c r="N24" s="171"/>
    </row>
    <row r="25" spans="1:14" ht="19.5" customHeight="1">
      <c r="A25" s="104" t="s">
        <v>200</v>
      </c>
      <c r="B25" s="168">
        <v>2661</v>
      </c>
      <c r="C25" s="107">
        <v>309</v>
      </c>
      <c r="D25" s="107">
        <v>21</v>
      </c>
      <c r="E25" s="107">
        <v>969</v>
      </c>
      <c r="F25" s="107">
        <v>1345</v>
      </c>
      <c r="G25" s="107">
        <v>1202</v>
      </c>
      <c r="H25" s="107">
        <v>116</v>
      </c>
      <c r="I25" s="107">
        <v>65</v>
      </c>
      <c r="J25" s="107">
        <v>3984</v>
      </c>
      <c r="K25" s="107">
        <v>2214</v>
      </c>
      <c r="L25" s="107">
        <v>352</v>
      </c>
      <c r="M25" s="171"/>
      <c r="N25" s="171"/>
    </row>
    <row r="26" spans="1:14" ht="19.5" customHeight="1">
      <c r="A26" s="104" t="s">
        <v>201</v>
      </c>
      <c r="B26" s="168">
        <v>3801</v>
      </c>
      <c r="C26" s="107">
        <v>184</v>
      </c>
      <c r="D26" s="107">
        <v>11</v>
      </c>
      <c r="E26" s="107">
        <v>868</v>
      </c>
      <c r="F26" s="107">
        <v>2732</v>
      </c>
      <c r="G26" s="107">
        <v>2483</v>
      </c>
      <c r="H26" s="107">
        <v>235</v>
      </c>
      <c r="I26" s="107">
        <v>31</v>
      </c>
      <c r="J26" s="107">
        <v>4203</v>
      </c>
      <c r="K26" s="107">
        <v>2661</v>
      </c>
      <c r="L26" s="107">
        <v>442</v>
      </c>
      <c r="M26" s="171"/>
      <c r="N26" s="171"/>
    </row>
    <row r="27" spans="1:14" ht="19.5" customHeight="1">
      <c r="A27" s="104" t="s">
        <v>202</v>
      </c>
      <c r="B27" s="168">
        <v>8397</v>
      </c>
      <c r="C27" s="107">
        <v>188</v>
      </c>
      <c r="D27" s="107">
        <v>37</v>
      </c>
      <c r="E27" s="107">
        <v>3325</v>
      </c>
      <c r="F27" s="107">
        <v>4816</v>
      </c>
      <c r="G27" s="107">
        <v>4564</v>
      </c>
      <c r="H27" s="107">
        <v>210</v>
      </c>
      <c r="I27" s="107">
        <v>110</v>
      </c>
      <c r="J27" s="107">
        <v>9098</v>
      </c>
      <c r="K27" s="107">
        <v>5152</v>
      </c>
      <c r="L27" s="107">
        <v>593</v>
      </c>
      <c r="M27" s="171"/>
      <c r="N27" s="171"/>
    </row>
    <row r="28" spans="1:14" ht="19.5" customHeight="1">
      <c r="A28" s="104" t="s">
        <v>203</v>
      </c>
      <c r="B28" s="168">
        <v>311</v>
      </c>
      <c r="C28" s="107">
        <v>1</v>
      </c>
      <c r="D28" s="107">
        <v>3</v>
      </c>
      <c r="E28" s="107">
        <v>58</v>
      </c>
      <c r="F28" s="107">
        <v>248</v>
      </c>
      <c r="G28" s="107">
        <v>237</v>
      </c>
      <c r="H28" s="107">
        <v>8</v>
      </c>
      <c r="I28" s="107">
        <v>7</v>
      </c>
      <c r="J28" s="107">
        <v>281</v>
      </c>
      <c r="K28" s="107">
        <v>209</v>
      </c>
      <c r="L28" s="107">
        <v>19</v>
      </c>
      <c r="M28" s="171"/>
      <c r="N28" s="171"/>
    </row>
    <row r="29" spans="1:14" ht="19.5" customHeight="1">
      <c r="A29" s="104" t="s">
        <v>204</v>
      </c>
      <c r="B29" s="168">
        <v>5926</v>
      </c>
      <c r="C29" s="107">
        <v>223</v>
      </c>
      <c r="D29" s="107">
        <v>59</v>
      </c>
      <c r="E29" s="107">
        <v>2521</v>
      </c>
      <c r="F29" s="107">
        <v>3110</v>
      </c>
      <c r="G29" s="107">
        <v>2855</v>
      </c>
      <c r="H29" s="107">
        <v>187</v>
      </c>
      <c r="I29" s="107">
        <v>140</v>
      </c>
      <c r="J29" s="107">
        <v>8276</v>
      </c>
      <c r="K29" s="107">
        <v>4582</v>
      </c>
      <c r="L29" s="107">
        <v>946</v>
      </c>
      <c r="M29" s="171"/>
      <c r="N29" s="171"/>
    </row>
    <row r="30" spans="1:14" ht="19.5" customHeight="1">
      <c r="A30" s="104" t="s">
        <v>205</v>
      </c>
      <c r="B30" s="168">
        <v>3986</v>
      </c>
      <c r="C30" s="107">
        <v>13</v>
      </c>
      <c r="D30" s="107">
        <v>12</v>
      </c>
      <c r="E30" s="107">
        <v>1629</v>
      </c>
      <c r="F30" s="107">
        <v>2335</v>
      </c>
      <c r="G30" s="107">
        <v>2186</v>
      </c>
      <c r="H30" s="107">
        <v>137</v>
      </c>
      <c r="I30" s="107">
        <v>21</v>
      </c>
      <c r="J30" s="107">
        <v>6010</v>
      </c>
      <c r="K30" s="107">
        <v>3270</v>
      </c>
      <c r="L30" s="107">
        <v>977</v>
      </c>
      <c r="M30" s="171"/>
      <c r="N30" s="171"/>
    </row>
    <row r="31" spans="1:14" ht="19.5" customHeight="1">
      <c r="A31" s="104" t="s">
        <v>206</v>
      </c>
      <c r="B31" s="168">
        <v>5914</v>
      </c>
      <c r="C31" s="107">
        <v>432</v>
      </c>
      <c r="D31" s="107">
        <v>123</v>
      </c>
      <c r="E31" s="107">
        <v>658</v>
      </c>
      <c r="F31" s="107">
        <v>1247</v>
      </c>
      <c r="G31" s="107">
        <v>971</v>
      </c>
      <c r="H31" s="107">
        <v>108</v>
      </c>
      <c r="I31" s="107">
        <v>276</v>
      </c>
      <c r="J31" s="107">
        <v>11358</v>
      </c>
      <c r="K31" s="107">
        <v>1057</v>
      </c>
      <c r="L31" s="107">
        <v>218</v>
      </c>
      <c r="M31" s="171"/>
      <c r="N31" s="171"/>
    </row>
    <row r="32" spans="1:14" ht="6" customHeight="1">
      <c r="A32" s="105"/>
      <c r="B32" s="169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71"/>
      <c r="N32" s="171"/>
    </row>
    <row r="33" spans="1:14" ht="13.5" customHeight="1">
      <c r="A33" s="153" t="s">
        <v>174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171"/>
      <c r="N33" s="171"/>
    </row>
    <row r="34" spans="1:14" ht="13.5" customHeight="1">
      <c r="A34" s="153" t="s">
        <v>378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171"/>
      <c r="N34" s="171"/>
    </row>
    <row r="35" spans="1:14" ht="13.5" customHeight="1">
      <c r="A35" s="153" t="s">
        <v>379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71"/>
      <c r="N35" s="171"/>
    </row>
    <row r="36" spans="13:14" ht="12">
      <c r="M36" s="171"/>
      <c r="N36" s="171"/>
    </row>
    <row r="44" spans="5:7" ht="12">
      <c r="E44" s="420"/>
      <c r="F44" s="421"/>
      <c r="G44" s="91"/>
    </row>
  </sheetData>
  <sheetProtection/>
  <mergeCells count="1">
    <mergeCell ref="J5:L5"/>
  </mergeCells>
  <printOptions/>
  <pageMargins left="0.56" right="0.52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154" customWidth="1"/>
    <col min="3" max="3" width="4.875" style="154" customWidth="1"/>
    <col min="4" max="10" width="8.625" style="154" customWidth="1"/>
    <col min="11" max="16384" width="9.00390625" style="154" customWidth="1"/>
  </cols>
  <sheetData>
    <row r="1" spans="1:3" s="156" customFormat="1" ht="13.5" customHeight="1">
      <c r="A1" s="418" t="s">
        <v>220</v>
      </c>
      <c r="B1" s="155"/>
      <c r="C1" s="155"/>
    </row>
    <row r="2" spans="1:3" s="156" customFormat="1" ht="13.5" customHeight="1">
      <c r="A2" s="155"/>
      <c r="B2" s="155"/>
      <c r="C2" s="155"/>
    </row>
    <row r="3" spans="1:10" ht="30" customHeight="1">
      <c r="A3" s="567" t="s">
        <v>350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0" ht="12.75" customHeight="1">
      <c r="A4" s="370"/>
      <c r="B4" s="370"/>
      <c r="C4" s="370"/>
      <c r="D4" s="371"/>
      <c r="E4" s="371"/>
      <c r="F4" s="371"/>
      <c r="G4" s="371"/>
      <c r="H4" s="371"/>
      <c r="I4" s="371"/>
      <c r="J4" s="401" t="s">
        <v>390</v>
      </c>
    </row>
    <row r="5" spans="1:10" ht="19.5" customHeight="1">
      <c r="A5" s="372"/>
      <c r="B5" s="372"/>
      <c r="C5" s="372"/>
      <c r="D5" s="373"/>
      <c r="E5" s="571" t="s">
        <v>271</v>
      </c>
      <c r="F5" s="572"/>
      <c r="G5" s="572"/>
      <c r="H5" s="572"/>
      <c r="I5" s="572"/>
      <c r="J5" s="572"/>
    </row>
    <row r="6" spans="1:10" ht="19.5" customHeight="1">
      <c r="A6" s="371"/>
      <c r="B6" s="371"/>
      <c r="C6" s="371"/>
      <c r="D6" s="374"/>
      <c r="E6" s="573" t="s">
        <v>326</v>
      </c>
      <c r="F6" s="574"/>
      <c r="G6" s="573" t="s">
        <v>327</v>
      </c>
      <c r="H6" s="574"/>
      <c r="I6" s="574"/>
      <c r="J6" s="564" t="s">
        <v>300</v>
      </c>
    </row>
    <row r="7" spans="1:10" ht="19.5" customHeight="1">
      <c r="A7" s="371"/>
      <c r="B7" s="371"/>
      <c r="C7" s="371"/>
      <c r="D7" s="375"/>
      <c r="E7" s="376" t="s">
        <v>325</v>
      </c>
      <c r="F7" s="376" t="s">
        <v>269</v>
      </c>
      <c r="G7" s="376" t="s">
        <v>324</v>
      </c>
      <c r="H7" s="376" t="s">
        <v>323</v>
      </c>
      <c r="I7" s="377" t="s">
        <v>270</v>
      </c>
      <c r="J7" s="565"/>
    </row>
    <row r="8" spans="1:10" ht="19.5" customHeight="1">
      <c r="A8" s="568" t="s">
        <v>330</v>
      </c>
      <c r="B8" s="575" t="s">
        <v>274</v>
      </c>
      <c r="C8" s="576"/>
      <c r="D8" s="376" t="s">
        <v>58</v>
      </c>
      <c r="E8" s="378">
        <v>5157</v>
      </c>
      <c r="F8" s="378">
        <f>SUM(F9:F10)</f>
        <v>23380</v>
      </c>
      <c r="G8" s="378">
        <f>SUM(G9:G10)</f>
        <v>44390</v>
      </c>
      <c r="H8" s="378">
        <f>SUM(H9,H10)</f>
        <v>4354</v>
      </c>
      <c r="I8" s="378">
        <f>SUM(I9,I10)</f>
        <v>793</v>
      </c>
      <c r="J8" s="378">
        <f>SUM(J9:J10)</f>
        <v>4521</v>
      </c>
    </row>
    <row r="9" spans="1:10" ht="19.5" customHeight="1">
      <c r="A9" s="569"/>
      <c r="B9" s="577"/>
      <c r="C9" s="578"/>
      <c r="D9" s="376" t="s">
        <v>272</v>
      </c>
      <c r="E9" s="379">
        <v>5157</v>
      </c>
      <c r="F9" s="379">
        <v>21610</v>
      </c>
      <c r="G9" s="379">
        <v>39209</v>
      </c>
      <c r="H9" s="379">
        <v>3749</v>
      </c>
      <c r="I9" s="379">
        <v>738</v>
      </c>
      <c r="J9" s="379">
        <v>4232</v>
      </c>
    </row>
    <row r="10" spans="1:10" ht="19.5" customHeight="1">
      <c r="A10" s="569"/>
      <c r="B10" s="579"/>
      <c r="C10" s="580"/>
      <c r="D10" s="376" t="s">
        <v>273</v>
      </c>
      <c r="E10" s="379">
        <v>0</v>
      </c>
      <c r="F10" s="379">
        <v>1770</v>
      </c>
      <c r="G10" s="379">
        <v>5181</v>
      </c>
      <c r="H10" s="379">
        <v>605</v>
      </c>
      <c r="I10" s="379">
        <v>55</v>
      </c>
      <c r="J10" s="379">
        <v>289</v>
      </c>
    </row>
    <row r="11" spans="1:10" ht="19.5" customHeight="1">
      <c r="A11" s="569"/>
      <c r="B11" s="561" t="s">
        <v>275</v>
      </c>
      <c r="C11" s="581" t="s">
        <v>329</v>
      </c>
      <c r="D11" s="376" t="s">
        <v>58</v>
      </c>
      <c r="E11" s="378">
        <v>0</v>
      </c>
      <c r="F11" s="378">
        <f>SUM(F12:F13)</f>
        <v>60078</v>
      </c>
      <c r="G11" s="380"/>
      <c r="H11" s="380"/>
      <c r="I11" s="380"/>
      <c r="J11" s="380"/>
    </row>
    <row r="12" spans="1:10" ht="19.5" customHeight="1">
      <c r="A12" s="569"/>
      <c r="B12" s="562"/>
      <c r="C12" s="581"/>
      <c r="D12" s="376" t="s">
        <v>272</v>
      </c>
      <c r="E12" s="379">
        <v>0</v>
      </c>
      <c r="F12" s="379">
        <v>53612</v>
      </c>
      <c r="G12" s="381"/>
      <c r="H12" s="381"/>
      <c r="I12" s="381"/>
      <c r="J12" s="381"/>
    </row>
    <row r="13" spans="1:10" ht="19.5" customHeight="1">
      <c r="A13" s="569"/>
      <c r="B13" s="562"/>
      <c r="C13" s="581"/>
      <c r="D13" s="376" t="s">
        <v>273</v>
      </c>
      <c r="E13" s="382">
        <v>0</v>
      </c>
      <c r="F13" s="382">
        <v>6466</v>
      </c>
      <c r="G13" s="381"/>
      <c r="H13" s="381"/>
      <c r="I13" s="381"/>
      <c r="J13" s="381"/>
    </row>
    <row r="14" spans="1:10" ht="19.5" customHeight="1">
      <c r="A14" s="569"/>
      <c r="B14" s="562"/>
      <c r="C14" s="581" t="s">
        <v>328</v>
      </c>
      <c r="D14" s="376" t="s">
        <v>58</v>
      </c>
      <c r="E14" s="379">
        <v>0</v>
      </c>
      <c r="F14" s="379">
        <f>SUM(F15:F16)</f>
        <v>13873</v>
      </c>
      <c r="G14" s="381"/>
      <c r="H14" s="381"/>
      <c r="I14" s="381"/>
      <c r="J14" s="381"/>
    </row>
    <row r="15" spans="1:10" ht="19.5" customHeight="1">
      <c r="A15" s="569"/>
      <c r="B15" s="562"/>
      <c r="C15" s="581"/>
      <c r="D15" s="376" t="s">
        <v>272</v>
      </c>
      <c r="E15" s="379">
        <v>0</v>
      </c>
      <c r="F15" s="379">
        <v>12946</v>
      </c>
      <c r="G15" s="381"/>
      <c r="H15" s="381"/>
      <c r="I15" s="381"/>
      <c r="J15" s="381"/>
    </row>
    <row r="16" spans="1:10" ht="19.5" customHeight="1">
      <c r="A16" s="570"/>
      <c r="B16" s="563"/>
      <c r="C16" s="582"/>
      <c r="D16" s="383" t="s">
        <v>273</v>
      </c>
      <c r="E16" s="384">
        <v>0</v>
      </c>
      <c r="F16" s="384">
        <v>927</v>
      </c>
      <c r="G16" s="381"/>
      <c r="H16" s="381"/>
      <c r="I16" s="381"/>
      <c r="J16" s="381"/>
    </row>
    <row r="17" spans="1:10" ht="13.5" customHeight="1">
      <c r="A17" s="385" t="s">
        <v>174</v>
      </c>
      <c r="B17" s="385"/>
      <c r="C17" s="385"/>
      <c r="D17" s="371"/>
      <c r="E17" s="371"/>
      <c r="F17" s="371"/>
      <c r="G17" s="371"/>
      <c r="H17" s="371"/>
      <c r="I17" s="371"/>
      <c r="J17" s="371"/>
    </row>
    <row r="54" spans="7:8" ht="12">
      <c r="G54" s="566" t="s">
        <v>434</v>
      </c>
      <c r="H54" s="566"/>
    </row>
  </sheetData>
  <sheetProtection/>
  <mergeCells count="11">
    <mergeCell ref="C14:C16"/>
    <mergeCell ref="B11:B16"/>
    <mergeCell ref="J6:J7"/>
    <mergeCell ref="G54:H54"/>
    <mergeCell ref="A3:J3"/>
    <mergeCell ref="A8:A16"/>
    <mergeCell ref="E5:J5"/>
    <mergeCell ref="E6:F6"/>
    <mergeCell ref="G6:I6"/>
    <mergeCell ref="B8:C10"/>
    <mergeCell ref="C11:C13"/>
  </mergeCells>
  <printOptions/>
  <pageMargins left="0.57" right="0.4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10" width="8.125" style="0" customWidth="1"/>
  </cols>
  <sheetData>
    <row r="1" spans="1:10" s="16" customFormat="1" ht="13.5" customHeight="1">
      <c r="A1" s="130" t="s">
        <v>220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24" customHeight="1">
      <c r="A2" s="198" t="s">
        <v>349</v>
      </c>
      <c r="B2" s="10"/>
      <c r="C2" s="10"/>
      <c r="D2" s="10"/>
      <c r="E2" s="10"/>
      <c r="F2" s="10"/>
      <c r="G2" s="10"/>
      <c r="H2" s="10"/>
      <c r="I2" s="231"/>
      <c r="J2" s="231" t="s">
        <v>10</v>
      </c>
    </row>
    <row r="3" spans="1:10" ht="13.5">
      <c r="A3" s="433" t="s">
        <v>1</v>
      </c>
      <c r="B3" s="433" t="s">
        <v>2</v>
      </c>
      <c r="C3" s="436" t="s">
        <v>277</v>
      </c>
      <c r="D3" s="436"/>
      <c r="E3" s="436"/>
      <c r="F3" s="436" t="s">
        <v>314</v>
      </c>
      <c r="G3" s="436"/>
      <c r="H3" s="444" t="s">
        <v>11</v>
      </c>
      <c r="I3" s="444"/>
      <c r="J3" s="446" t="s">
        <v>3</v>
      </c>
    </row>
    <row r="4" spans="1:10" ht="13.5">
      <c r="A4" s="434"/>
      <c r="B4" s="434"/>
      <c r="C4" s="441"/>
      <c r="D4" s="441"/>
      <c r="E4" s="441"/>
      <c r="F4" s="441"/>
      <c r="G4" s="441"/>
      <c r="H4" s="445" t="s">
        <v>12</v>
      </c>
      <c r="I4" s="445"/>
      <c r="J4" s="447"/>
    </row>
    <row r="5" spans="1:10" ht="13.5">
      <c r="A5" s="434"/>
      <c r="B5" s="434"/>
      <c r="C5" s="441" t="s">
        <v>5</v>
      </c>
      <c r="D5" s="441" t="s">
        <v>6</v>
      </c>
      <c r="E5" s="441" t="s">
        <v>7</v>
      </c>
      <c r="F5" s="441" t="s">
        <v>13</v>
      </c>
      <c r="G5" s="232" t="s">
        <v>14</v>
      </c>
      <c r="H5" s="441" t="s">
        <v>15</v>
      </c>
      <c r="I5" s="441" t="s">
        <v>16</v>
      </c>
      <c r="J5" s="450" t="s">
        <v>103</v>
      </c>
    </row>
    <row r="6" spans="1:10" ht="13.5">
      <c r="A6" s="434"/>
      <c r="B6" s="434"/>
      <c r="C6" s="441"/>
      <c r="D6" s="441"/>
      <c r="E6" s="441"/>
      <c r="F6" s="441"/>
      <c r="G6" s="233" t="s">
        <v>17</v>
      </c>
      <c r="H6" s="441"/>
      <c r="I6" s="441"/>
      <c r="J6" s="451"/>
    </row>
    <row r="7" spans="1:10" ht="5.25" customHeight="1">
      <c r="A7" s="108"/>
      <c r="B7" s="55"/>
      <c r="C7" s="55"/>
      <c r="D7" s="55"/>
      <c r="E7" s="55"/>
      <c r="F7" s="55"/>
      <c r="G7" s="206"/>
      <c r="H7" s="55"/>
      <c r="I7" s="55"/>
      <c r="J7" s="206"/>
    </row>
    <row r="8" spans="1:10" ht="18" customHeight="1">
      <c r="A8" s="207" t="s">
        <v>257</v>
      </c>
      <c r="B8" s="212">
        <v>47951</v>
      </c>
      <c r="C8" s="212">
        <f aca="true" t="shared" si="0" ref="C8:C14">D8+E8</f>
        <v>140249</v>
      </c>
      <c r="D8" s="212">
        <v>69860</v>
      </c>
      <c r="E8" s="212">
        <v>70389</v>
      </c>
      <c r="F8" s="234">
        <v>24.2</v>
      </c>
      <c r="G8" s="234">
        <v>20.8</v>
      </c>
      <c r="H8" s="234">
        <v>95.7</v>
      </c>
      <c r="I8" s="234">
        <v>86</v>
      </c>
      <c r="J8" s="212">
        <v>6743</v>
      </c>
    </row>
    <row r="9" spans="1:10" ht="18" customHeight="1">
      <c r="A9" s="207" t="s">
        <v>259</v>
      </c>
      <c r="B9" s="212">
        <v>54560</v>
      </c>
      <c r="C9" s="212">
        <f t="shared" si="0"/>
        <v>149630</v>
      </c>
      <c r="D9" s="212">
        <v>74992</v>
      </c>
      <c r="E9" s="212">
        <v>74638</v>
      </c>
      <c r="F9" s="234">
        <v>24.4</v>
      </c>
      <c r="G9" s="234">
        <v>22.2</v>
      </c>
      <c r="H9" s="234">
        <v>97.9</v>
      </c>
      <c r="I9" s="234">
        <v>91</v>
      </c>
      <c r="J9" s="212">
        <v>6740</v>
      </c>
    </row>
    <row r="10" spans="1:10" ht="18" customHeight="1">
      <c r="A10" s="215" t="s">
        <v>258</v>
      </c>
      <c r="B10" s="212">
        <v>61381</v>
      </c>
      <c r="C10" s="212">
        <f t="shared" si="0"/>
        <v>155580</v>
      </c>
      <c r="D10" s="212">
        <v>77840</v>
      </c>
      <c r="E10" s="212">
        <v>77740</v>
      </c>
      <c r="F10" s="234">
        <v>24.4</v>
      </c>
      <c r="G10" s="234">
        <v>22.6</v>
      </c>
      <c r="H10" s="234">
        <v>98.5</v>
      </c>
      <c r="I10" s="234">
        <v>92.6</v>
      </c>
      <c r="J10" s="212">
        <v>6884</v>
      </c>
    </row>
    <row r="11" spans="1:10" ht="18" customHeight="1">
      <c r="A11" s="235">
        <v>12</v>
      </c>
      <c r="B11" s="219">
        <v>68300</v>
      </c>
      <c r="C11" s="219">
        <f t="shared" si="0"/>
        <v>162440</v>
      </c>
      <c r="D11" s="219">
        <v>81398</v>
      </c>
      <c r="E11" s="219">
        <v>81042</v>
      </c>
      <c r="F11" s="236">
        <v>24.4</v>
      </c>
      <c r="G11" s="236">
        <v>22.7</v>
      </c>
      <c r="H11" s="236">
        <v>98.6</v>
      </c>
      <c r="I11" s="236">
        <v>92.6</v>
      </c>
      <c r="J11" s="219">
        <v>7162</v>
      </c>
    </row>
    <row r="12" spans="1:10" s="29" customFormat="1" ht="18" customHeight="1">
      <c r="A12" s="235">
        <v>17</v>
      </c>
      <c r="B12" s="219">
        <v>73812</v>
      </c>
      <c r="C12" s="212">
        <f t="shared" si="0"/>
        <v>170197</v>
      </c>
      <c r="D12" s="219">
        <v>84685</v>
      </c>
      <c r="E12" s="219">
        <v>85512</v>
      </c>
      <c r="F12" s="236">
        <v>24.4</v>
      </c>
      <c r="G12" s="236">
        <v>22.2</v>
      </c>
      <c r="H12" s="236">
        <v>98.6</v>
      </c>
      <c r="I12" s="236">
        <v>91.1</v>
      </c>
      <c r="J12" s="219">
        <v>7663</v>
      </c>
    </row>
    <row r="13" spans="1:10" s="29" customFormat="1" ht="18" customHeight="1">
      <c r="A13" s="235">
        <v>22</v>
      </c>
      <c r="B13" s="212">
        <v>80073</v>
      </c>
      <c r="C13" s="219">
        <f t="shared" si="0"/>
        <v>177344</v>
      </c>
      <c r="D13" s="212">
        <v>88321</v>
      </c>
      <c r="E13" s="212">
        <v>89023</v>
      </c>
      <c r="F13" s="236">
        <v>24.38</v>
      </c>
      <c r="G13" s="236">
        <v>22.29</v>
      </c>
      <c r="H13" s="236">
        <v>98.7</v>
      </c>
      <c r="I13" s="236">
        <f>ROUND((G13/F13)*100,2)</f>
        <v>91.43</v>
      </c>
      <c r="J13" s="212">
        <v>7956.2</v>
      </c>
    </row>
    <row r="14" spans="1:10" s="29" customFormat="1" ht="18" customHeight="1">
      <c r="A14" s="235">
        <v>27</v>
      </c>
      <c r="B14" s="212">
        <v>82493</v>
      </c>
      <c r="C14" s="212">
        <f t="shared" si="0"/>
        <v>174212</v>
      </c>
      <c r="D14" s="212">
        <v>85949</v>
      </c>
      <c r="E14" s="212">
        <v>88263</v>
      </c>
      <c r="F14" s="236">
        <v>24.4</v>
      </c>
      <c r="G14" s="236">
        <v>22.4</v>
      </c>
      <c r="H14" s="236">
        <f>C14/'1表'!C21*100</f>
        <v>98.81845769874357</v>
      </c>
      <c r="I14" s="236">
        <f>ROUND((G14/F14)*100,2)</f>
        <v>91.8</v>
      </c>
      <c r="J14" s="212">
        <v>7763.5</v>
      </c>
    </row>
    <row r="15" spans="1:10" ht="5.25" customHeight="1">
      <c r="A15" s="237"/>
      <c r="B15" s="238"/>
      <c r="C15" s="238"/>
      <c r="D15" s="238"/>
      <c r="E15" s="238"/>
      <c r="F15" s="239"/>
      <c r="G15" s="239"/>
      <c r="H15" s="239"/>
      <c r="I15" s="239"/>
      <c r="J15" s="238"/>
    </row>
    <row r="16" spans="1:10" s="5" customFormat="1" ht="13.5" customHeight="1">
      <c r="A16" s="240" t="s">
        <v>101</v>
      </c>
      <c r="B16" s="240"/>
      <c r="C16" s="240"/>
      <c r="D16" s="240"/>
      <c r="E16" s="240"/>
      <c r="F16" s="240"/>
      <c r="G16" s="240"/>
      <c r="H16" s="240"/>
      <c r="I16" s="240"/>
      <c r="J16" s="240"/>
    </row>
    <row r="17" spans="1:10" s="5" customFormat="1" ht="13.5" customHeight="1">
      <c r="A17" s="448" t="s">
        <v>380</v>
      </c>
      <c r="B17" s="449"/>
      <c r="C17" s="449"/>
      <c r="D17" s="449"/>
      <c r="E17" s="449"/>
      <c r="F17" s="449"/>
      <c r="G17" s="449"/>
      <c r="H17" s="449"/>
      <c r="I17" s="449"/>
      <c r="J17" s="449"/>
    </row>
    <row r="18" spans="1:10" s="5" customFormat="1" ht="13.5" customHeight="1">
      <c r="A18" s="442" t="s">
        <v>268</v>
      </c>
      <c r="B18" s="443"/>
      <c r="C18" s="443"/>
      <c r="D18" s="443"/>
      <c r="E18" s="443"/>
      <c r="F18" s="443"/>
      <c r="G18" s="443"/>
      <c r="H18" s="443"/>
      <c r="I18" s="443"/>
      <c r="J18" s="443"/>
    </row>
    <row r="19" spans="1:10" ht="13.5" customHeight="1">
      <c r="A19" s="132"/>
      <c r="B19" s="17"/>
      <c r="C19" s="17"/>
      <c r="D19" s="17"/>
      <c r="E19" s="17"/>
      <c r="F19" s="17"/>
      <c r="G19" s="17"/>
      <c r="H19" s="17"/>
      <c r="I19" s="17"/>
      <c r="J19" s="17"/>
    </row>
  </sheetData>
  <sheetProtection/>
  <mergeCells count="16">
    <mergeCell ref="A18:J18"/>
    <mergeCell ref="F3:G4"/>
    <mergeCell ref="H3:I3"/>
    <mergeCell ref="H4:I4"/>
    <mergeCell ref="J3:J4"/>
    <mergeCell ref="A17:J17"/>
    <mergeCell ref="J5:J6"/>
    <mergeCell ref="F5:F6"/>
    <mergeCell ref="H5:H6"/>
    <mergeCell ref="I5:I6"/>
    <mergeCell ref="A3:A6"/>
    <mergeCell ref="B3:B6"/>
    <mergeCell ref="C3:E4"/>
    <mergeCell ref="C5:C6"/>
    <mergeCell ref="D5:D6"/>
    <mergeCell ref="E5:E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4.625" style="115" customWidth="1"/>
    <col min="2" max="2" width="15.75390625" style="116" customWidth="1"/>
    <col min="3" max="3" width="18.625" style="119" customWidth="1"/>
    <col min="4" max="4" width="19.75390625" style="121" customWidth="1"/>
    <col min="5" max="16384" width="8.00390625" style="115" customWidth="1"/>
  </cols>
  <sheetData>
    <row r="1" spans="1:4" s="118" customFormat="1" ht="13.5" customHeight="1">
      <c r="A1" s="415" t="s">
        <v>220</v>
      </c>
      <c r="C1" s="120"/>
      <c r="D1" s="122"/>
    </row>
    <row r="2" spans="1:4" s="118" customFormat="1" ht="13.5" customHeight="1">
      <c r="A2" s="137"/>
      <c r="C2" s="120"/>
      <c r="D2" s="122"/>
    </row>
    <row r="3" spans="1:4" ht="24" customHeight="1">
      <c r="A3" s="271" t="s">
        <v>427</v>
      </c>
      <c r="B3" s="272"/>
      <c r="C3" s="273"/>
      <c r="D3" s="394" t="s">
        <v>390</v>
      </c>
    </row>
    <row r="4" spans="1:4" s="117" customFormat="1" ht="30" customHeight="1">
      <c r="A4" s="274"/>
      <c r="B4" s="275" t="s">
        <v>282</v>
      </c>
      <c r="C4" s="276" t="s">
        <v>387</v>
      </c>
      <c r="D4" s="277" t="s">
        <v>388</v>
      </c>
    </row>
    <row r="5" spans="1:4" s="117" customFormat="1" ht="3.75" customHeight="1">
      <c r="A5" s="278"/>
      <c r="B5" s="279"/>
      <c r="C5" s="280"/>
      <c r="D5" s="281"/>
    </row>
    <row r="6" spans="1:4" ht="17.25" customHeight="1">
      <c r="A6" s="282" t="s">
        <v>73</v>
      </c>
      <c r="B6" s="395">
        <f>SUM(B7:B32)</f>
        <v>4157706</v>
      </c>
      <c r="C6" s="396">
        <f>SUM(C7:C32)</f>
        <v>784.2099999999999</v>
      </c>
      <c r="D6" s="397">
        <f>B6/C6</f>
        <v>5301.776309916987</v>
      </c>
    </row>
    <row r="7" spans="1:4" ht="17.25" customHeight="1">
      <c r="A7" s="282" t="s">
        <v>228</v>
      </c>
      <c r="B7" s="395">
        <v>577513</v>
      </c>
      <c r="C7" s="396">
        <v>186.38</v>
      </c>
      <c r="D7" s="397">
        <f aca="true" t="shared" si="0" ref="D7:D32">B7/C7</f>
        <v>3098.5781736237795</v>
      </c>
    </row>
    <row r="8" spans="1:4" ht="17.25" customHeight="1">
      <c r="A8" s="282" t="s">
        <v>229</v>
      </c>
      <c r="B8" s="395">
        <v>176295</v>
      </c>
      <c r="C8" s="396">
        <v>24.36</v>
      </c>
      <c r="D8" s="397">
        <f t="shared" si="0"/>
        <v>7237.068965517242</v>
      </c>
    </row>
    <row r="9" spans="1:4" ht="17.25" customHeight="1">
      <c r="A9" s="282" t="s">
        <v>230</v>
      </c>
      <c r="B9" s="395">
        <v>144730</v>
      </c>
      <c r="C9" s="396">
        <v>10.98</v>
      </c>
      <c r="D9" s="397">
        <f t="shared" si="0"/>
        <v>13181.238615664844</v>
      </c>
    </row>
    <row r="10" spans="1:4" ht="17.25" customHeight="1">
      <c r="A10" s="282" t="s">
        <v>231</v>
      </c>
      <c r="B10" s="395">
        <v>186936</v>
      </c>
      <c r="C10" s="396">
        <v>16.42</v>
      </c>
      <c r="D10" s="397">
        <f t="shared" si="0"/>
        <v>11384.652862362971</v>
      </c>
    </row>
    <row r="11" spans="1:4" ht="17.25" customHeight="1">
      <c r="A11" s="282" t="s">
        <v>232</v>
      </c>
      <c r="B11" s="395">
        <v>137381</v>
      </c>
      <c r="C11" s="396">
        <v>103.31</v>
      </c>
      <c r="D11" s="397">
        <f t="shared" si="0"/>
        <v>1329.793824411964</v>
      </c>
    </row>
    <row r="12" spans="1:4" ht="17.25" customHeight="1">
      <c r="A12" s="282" t="s">
        <v>233</v>
      </c>
      <c r="B12" s="395">
        <v>260274</v>
      </c>
      <c r="C12" s="396">
        <v>29.43</v>
      </c>
      <c r="D12" s="397">
        <f t="shared" si="0"/>
        <v>8843.832823649338</v>
      </c>
    </row>
    <row r="13" spans="1:4" ht="17.25" customHeight="1">
      <c r="A13" s="282" t="s">
        <v>234</v>
      </c>
      <c r="B13" s="395">
        <v>111539</v>
      </c>
      <c r="C13" s="396">
        <v>17.34</v>
      </c>
      <c r="D13" s="397">
        <f t="shared" si="0"/>
        <v>6432.46828143022</v>
      </c>
    </row>
    <row r="14" spans="1:4" ht="17.25" customHeight="1">
      <c r="A14" s="282" t="s">
        <v>235</v>
      </c>
      <c r="B14" s="395">
        <v>229061</v>
      </c>
      <c r="C14" s="396">
        <v>21.58</v>
      </c>
      <c r="D14" s="397">
        <f t="shared" si="0"/>
        <v>10614.504170528267</v>
      </c>
    </row>
    <row r="15" spans="1:4" ht="17.25" customHeight="1">
      <c r="A15" s="282" t="s">
        <v>236</v>
      </c>
      <c r="B15" s="395">
        <v>432348</v>
      </c>
      <c r="C15" s="396">
        <v>71.8</v>
      </c>
      <c r="D15" s="397">
        <f t="shared" si="0"/>
        <v>6021.559888579387</v>
      </c>
    </row>
    <row r="16" spans="1:4" ht="17.25" customHeight="1">
      <c r="A16" s="282" t="s">
        <v>237</v>
      </c>
      <c r="B16" s="395">
        <v>121396</v>
      </c>
      <c r="C16" s="396">
        <v>11.3</v>
      </c>
      <c r="D16" s="397">
        <f t="shared" si="0"/>
        <v>10743.008849557522</v>
      </c>
    </row>
    <row r="17" spans="1:4" ht="17.25" customHeight="1">
      <c r="A17" s="282" t="s">
        <v>238</v>
      </c>
      <c r="B17" s="395">
        <v>190005</v>
      </c>
      <c r="C17" s="396">
        <v>20.51</v>
      </c>
      <c r="D17" s="397">
        <f t="shared" si="0"/>
        <v>9264.017552413456</v>
      </c>
    </row>
    <row r="18" spans="1:4" ht="17.25" customHeight="1">
      <c r="A18" s="282" t="s">
        <v>239</v>
      </c>
      <c r="B18" s="395">
        <v>186283</v>
      </c>
      <c r="C18" s="396">
        <v>27.55</v>
      </c>
      <c r="D18" s="397">
        <f t="shared" si="0"/>
        <v>6761.633393829401</v>
      </c>
    </row>
    <row r="19" spans="1:4" ht="17.25" customHeight="1">
      <c r="A19" s="282" t="s">
        <v>240</v>
      </c>
      <c r="B19" s="395">
        <v>149956</v>
      </c>
      <c r="C19" s="396">
        <v>17.14</v>
      </c>
      <c r="D19" s="397">
        <f t="shared" si="0"/>
        <v>8748.891481913652</v>
      </c>
    </row>
    <row r="20" spans="1:4" ht="17.25" customHeight="1">
      <c r="A20" s="282" t="s">
        <v>241</v>
      </c>
      <c r="B20" s="395">
        <v>122742</v>
      </c>
      <c r="C20" s="396">
        <v>11.46</v>
      </c>
      <c r="D20" s="397">
        <f t="shared" si="0"/>
        <v>10710.471204188481</v>
      </c>
    </row>
    <row r="21" spans="1:4" ht="17.25" customHeight="1">
      <c r="A21" s="282" t="s">
        <v>242</v>
      </c>
      <c r="B21" s="395">
        <v>73655</v>
      </c>
      <c r="C21" s="396">
        <v>8.15</v>
      </c>
      <c r="D21" s="397">
        <f t="shared" si="0"/>
        <v>9037.423312883435</v>
      </c>
    </row>
    <row r="22" spans="1:4" ht="17.25" customHeight="1">
      <c r="A22" s="282" t="s">
        <v>243</v>
      </c>
      <c r="B22" s="395">
        <v>58395</v>
      </c>
      <c r="C22" s="396">
        <v>10.16</v>
      </c>
      <c r="D22" s="397">
        <f t="shared" si="0"/>
        <v>5747.53937007874</v>
      </c>
    </row>
    <row r="23" spans="1:4" ht="17.25" customHeight="1">
      <c r="A23" s="282" t="s">
        <v>244</v>
      </c>
      <c r="B23" s="395">
        <v>80249</v>
      </c>
      <c r="C23" s="396">
        <v>6.39</v>
      </c>
      <c r="D23" s="397">
        <f t="shared" si="0"/>
        <v>12558.528951486698</v>
      </c>
    </row>
    <row r="24" spans="1:4" ht="17.25" customHeight="1">
      <c r="A24" s="282" t="s">
        <v>245</v>
      </c>
      <c r="B24" s="395">
        <v>85157</v>
      </c>
      <c r="C24" s="396">
        <v>13.42</v>
      </c>
      <c r="D24" s="397">
        <f t="shared" si="0"/>
        <v>6345.529061102831</v>
      </c>
    </row>
    <row r="25" spans="1:4" ht="17.25" customHeight="1">
      <c r="A25" s="282" t="s">
        <v>246</v>
      </c>
      <c r="B25" s="395">
        <v>74864</v>
      </c>
      <c r="C25" s="396">
        <v>10.23</v>
      </c>
      <c r="D25" s="397">
        <f t="shared" si="0"/>
        <v>7318.084066471163</v>
      </c>
    </row>
    <row r="26" spans="1:4" ht="17.25" customHeight="1">
      <c r="A26" s="282" t="s">
        <v>247</v>
      </c>
      <c r="B26" s="395">
        <v>116632</v>
      </c>
      <c r="C26" s="396">
        <v>12.88</v>
      </c>
      <c r="D26" s="397">
        <f t="shared" si="0"/>
        <v>9055.27950310559</v>
      </c>
    </row>
    <row r="27" spans="1:4" ht="17.25" customHeight="1">
      <c r="A27" s="282" t="s">
        <v>248</v>
      </c>
      <c r="B27" s="395">
        <v>71229</v>
      </c>
      <c r="C27" s="396">
        <v>15.32</v>
      </c>
      <c r="D27" s="397">
        <f t="shared" si="0"/>
        <v>4649.412532637076</v>
      </c>
    </row>
    <row r="28" spans="1:4" ht="17.25" customHeight="1">
      <c r="A28" s="282" t="s">
        <v>249</v>
      </c>
      <c r="B28" s="395">
        <v>146631</v>
      </c>
      <c r="C28" s="396">
        <v>21.01</v>
      </c>
      <c r="D28" s="397">
        <f t="shared" si="0"/>
        <v>6979.105188005711</v>
      </c>
    </row>
    <row r="29" spans="1:4" ht="17.25" customHeight="1">
      <c r="A29" s="282" t="s">
        <v>250</v>
      </c>
      <c r="B29" s="395">
        <v>87636</v>
      </c>
      <c r="C29" s="396">
        <v>17.97</v>
      </c>
      <c r="D29" s="397">
        <f t="shared" si="0"/>
        <v>4876.794657762938</v>
      </c>
    </row>
    <row r="30" spans="1:4" ht="17.25" customHeight="1">
      <c r="A30" s="282" t="s">
        <v>251</v>
      </c>
      <c r="B30" s="395">
        <v>55833</v>
      </c>
      <c r="C30" s="396">
        <v>9.9</v>
      </c>
      <c r="D30" s="397">
        <f t="shared" si="0"/>
        <v>5639.696969696969</v>
      </c>
    </row>
    <row r="31" spans="1:4" ht="17.25" customHeight="1">
      <c r="A31" s="282" t="s">
        <v>252</v>
      </c>
      <c r="B31" s="395">
        <v>80954</v>
      </c>
      <c r="C31" s="396">
        <v>73.47</v>
      </c>
      <c r="D31" s="397">
        <f t="shared" si="0"/>
        <v>1101.864706683</v>
      </c>
    </row>
    <row r="32" spans="1:4" ht="17.25" customHeight="1">
      <c r="A32" s="282" t="s">
        <v>253</v>
      </c>
      <c r="B32" s="395">
        <v>200012</v>
      </c>
      <c r="C32" s="396">
        <v>15.75</v>
      </c>
      <c r="D32" s="397">
        <f t="shared" si="0"/>
        <v>12699.174603174602</v>
      </c>
    </row>
    <row r="33" spans="1:4" ht="3.75" customHeight="1">
      <c r="A33" s="283"/>
      <c r="B33" s="284"/>
      <c r="C33" s="285"/>
      <c r="D33" s="286"/>
    </row>
    <row r="34" spans="1:4" ht="13.5" customHeight="1">
      <c r="A34" s="287" t="s">
        <v>174</v>
      </c>
      <c r="B34" s="288"/>
      <c r="C34" s="289"/>
      <c r="D34" s="290"/>
    </row>
    <row r="35" spans="1:4" s="117" customFormat="1" ht="21.75" customHeight="1">
      <c r="A35" s="452" t="s">
        <v>416</v>
      </c>
      <c r="B35" s="452"/>
      <c r="C35" s="452"/>
      <c r="D35" s="452"/>
    </row>
    <row r="36" spans="1:4" ht="13.5" customHeight="1">
      <c r="A36" s="138" t="s">
        <v>260</v>
      </c>
      <c r="B36" s="5"/>
      <c r="C36" s="5"/>
      <c r="D36" s="5"/>
    </row>
    <row r="37" spans="1:4" ht="13.5" customHeight="1">
      <c r="A37" s="139"/>
      <c r="B37" s="5"/>
      <c r="C37" s="5"/>
      <c r="D37" s="5"/>
    </row>
    <row r="49" ht="12">
      <c r="C49" s="404"/>
    </row>
  </sheetData>
  <sheetProtection/>
  <mergeCells count="1">
    <mergeCell ref="A35:D35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3" width="0.875" style="0" customWidth="1"/>
    <col min="4" max="8" width="9.625" style="0" customWidth="1"/>
    <col min="9" max="10" width="9.625" style="10" customWidth="1"/>
  </cols>
  <sheetData>
    <row r="1" spans="1:10" ht="13.5" customHeight="1">
      <c r="A1" s="414" t="s">
        <v>220</v>
      </c>
      <c r="B1" s="20"/>
      <c r="C1" s="20"/>
      <c r="D1" s="20"/>
      <c r="E1" s="20"/>
      <c r="F1" s="20"/>
      <c r="G1" s="20"/>
      <c r="H1" s="20"/>
      <c r="I1" s="351"/>
      <c r="J1" s="351"/>
    </row>
    <row r="2" spans="1:10" ht="13.5" customHeight="1">
      <c r="A2" s="130"/>
      <c r="B2" s="20"/>
      <c r="C2" s="20"/>
      <c r="D2" s="20"/>
      <c r="E2" s="20"/>
      <c r="F2" s="20"/>
      <c r="G2" s="20"/>
      <c r="H2" s="20"/>
      <c r="I2" s="351"/>
      <c r="J2" s="351"/>
    </row>
    <row r="3" spans="1:10" ht="24" customHeight="1">
      <c r="A3" s="306" t="s">
        <v>428</v>
      </c>
      <c r="B3" s="242"/>
      <c r="C3" s="242"/>
      <c r="D3" s="242"/>
      <c r="E3" s="242"/>
      <c r="F3" s="242"/>
      <c r="G3" s="242"/>
      <c r="H3" s="242"/>
      <c r="I3" s="242"/>
      <c r="J3" s="200" t="s">
        <v>390</v>
      </c>
    </row>
    <row r="4" spans="1:10" ht="13.5">
      <c r="A4" s="456" t="s">
        <v>315</v>
      </c>
      <c r="B4" s="456"/>
      <c r="C4" s="243"/>
      <c r="D4" s="458" t="s">
        <v>333</v>
      </c>
      <c r="E4" s="454" t="s">
        <v>279</v>
      </c>
      <c r="F4" s="454"/>
      <c r="G4" s="454"/>
      <c r="H4" s="460" t="s">
        <v>280</v>
      </c>
      <c r="I4" s="454" t="s">
        <v>4</v>
      </c>
      <c r="J4" s="455"/>
    </row>
    <row r="5" spans="1:10" ht="24">
      <c r="A5" s="457"/>
      <c r="B5" s="457"/>
      <c r="C5" s="244"/>
      <c r="D5" s="459"/>
      <c r="E5" s="245" t="s">
        <v>335</v>
      </c>
      <c r="F5" s="246" t="s">
        <v>6</v>
      </c>
      <c r="G5" s="246" t="s">
        <v>7</v>
      </c>
      <c r="H5" s="438"/>
      <c r="I5" s="246" t="s">
        <v>334</v>
      </c>
      <c r="J5" s="387" t="s">
        <v>107</v>
      </c>
    </row>
    <row r="6" spans="1:10" ht="5.25" customHeight="1">
      <c r="A6" s="462"/>
      <c r="B6" s="462"/>
      <c r="C6" s="248"/>
      <c r="D6" s="247"/>
      <c r="E6" s="249"/>
      <c r="F6" s="249"/>
      <c r="G6" s="249"/>
      <c r="H6" s="250"/>
      <c r="I6" s="249"/>
      <c r="J6" s="249"/>
    </row>
    <row r="7" spans="1:10" s="29" customFormat="1" ht="13.5">
      <c r="A7" s="453" t="s">
        <v>19</v>
      </c>
      <c r="B7" s="453"/>
      <c r="C7" s="252"/>
      <c r="D7" s="219">
        <v>83285</v>
      </c>
      <c r="E7" s="219">
        <v>176295</v>
      </c>
      <c r="F7" s="219">
        <v>86978</v>
      </c>
      <c r="G7" s="219">
        <v>89317</v>
      </c>
      <c r="H7" s="209">
        <f>E7/D7</f>
        <v>2.116767725280663</v>
      </c>
      <c r="I7" s="388">
        <v>7102</v>
      </c>
      <c r="J7" s="209">
        <v>4.115526812929546</v>
      </c>
    </row>
    <row r="8" spans="1:10" ht="3.75" customHeight="1">
      <c r="A8" s="463"/>
      <c r="B8" s="463"/>
      <c r="C8" s="254"/>
      <c r="D8" s="224"/>
      <c r="E8" s="255"/>
      <c r="F8" s="255"/>
      <c r="G8" s="255"/>
      <c r="H8" s="256"/>
      <c r="I8" s="389"/>
      <c r="J8" s="256"/>
    </row>
    <row r="9" spans="1:10" s="29" customFormat="1" ht="13.5">
      <c r="A9" s="453" t="s">
        <v>20</v>
      </c>
      <c r="B9" s="453"/>
      <c r="C9" s="257"/>
      <c r="D9" s="258">
        <f>SUM(D10:D16)</f>
        <v>8988</v>
      </c>
      <c r="E9" s="258">
        <f>SUM(E10:E16)</f>
        <v>18801</v>
      </c>
      <c r="F9" s="258">
        <f>SUM(F10:F16)</f>
        <v>9080</v>
      </c>
      <c r="G9" s="258">
        <f>SUM(G10:G16)</f>
        <v>9721</v>
      </c>
      <c r="H9" s="209">
        <f>E9/D9</f>
        <v>2.091789052069426</v>
      </c>
      <c r="I9" s="390">
        <v>159</v>
      </c>
      <c r="J9" s="209">
        <v>0.7813651776500073</v>
      </c>
    </row>
    <row r="10" spans="1:10" ht="13.5">
      <c r="A10" s="251"/>
      <c r="B10" s="251" t="s">
        <v>21</v>
      </c>
      <c r="C10" s="259"/>
      <c r="D10" s="258">
        <v>1906</v>
      </c>
      <c r="E10" s="258">
        <v>3869</v>
      </c>
      <c r="F10" s="258">
        <v>1833</v>
      </c>
      <c r="G10" s="258">
        <v>2036</v>
      </c>
      <c r="H10" s="209">
        <f aca="true" t="shared" si="0" ref="H10:H16">E10/D10</f>
        <v>2.0299055613850996</v>
      </c>
      <c r="I10" s="390">
        <v>76</v>
      </c>
      <c r="J10" s="209">
        <v>1.8668631785802015</v>
      </c>
    </row>
    <row r="11" spans="1:10" ht="13.5">
      <c r="A11" s="251"/>
      <c r="B11" s="251" t="s">
        <v>22</v>
      </c>
      <c r="C11" s="259"/>
      <c r="D11" s="258">
        <v>1501</v>
      </c>
      <c r="E11" s="258">
        <v>2902</v>
      </c>
      <c r="F11" s="258">
        <v>1400</v>
      </c>
      <c r="G11" s="258">
        <v>1502</v>
      </c>
      <c r="H11" s="209">
        <f t="shared" si="0"/>
        <v>1.933377748167888</v>
      </c>
      <c r="I11" s="390">
        <v>-189</v>
      </c>
      <c r="J11" s="209">
        <v>-5.7586837294332724</v>
      </c>
    </row>
    <row r="12" spans="1:10" ht="13.5">
      <c r="A12" s="251"/>
      <c r="B12" s="251" t="s">
        <v>23</v>
      </c>
      <c r="C12" s="259"/>
      <c r="D12" s="258">
        <v>397</v>
      </c>
      <c r="E12" s="258">
        <v>818</v>
      </c>
      <c r="F12" s="258">
        <v>411</v>
      </c>
      <c r="G12" s="258">
        <v>407</v>
      </c>
      <c r="H12" s="209">
        <f t="shared" si="0"/>
        <v>2.0604534005037785</v>
      </c>
      <c r="I12" s="390">
        <v>65</v>
      </c>
      <c r="J12" s="209">
        <v>7.620164126611957</v>
      </c>
    </row>
    <row r="13" spans="1:10" ht="13.5">
      <c r="A13" s="251"/>
      <c r="B13" s="251" t="s">
        <v>24</v>
      </c>
      <c r="C13" s="259"/>
      <c r="D13" s="258">
        <v>740</v>
      </c>
      <c r="E13" s="258">
        <v>1516</v>
      </c>
      <c r="F13" s="258">
        <v>757</v>
      </c>
      <c r="G13" s="258">
        <v>759</v>
      </c>
      <c r="H13" s="209">
        <f t="shared" si="0"/>
        <v>2.0486486486486486</v>
      </c>
      <c r="I13" s="390">
        <v>-209</v>
      </c>
      <c r="J13" s="209">
        <v>-11.158569140416445</v>
      </c>
    </row>
    <row r="14" spans="1:10" ht="13.5">
      <c r="A14" s="251"/>
      <c r="B14" s="251" t="s">
        <v>25</v>
      </c>
      <c r="C14" s="259"/>
      <c r="D14" s="258">
        <v>578</v>
      </c>
      <c r="E14" s="258">
        <v>1205</v>
      </c>
      <c r="F14" s="258">
        <v>557</v>
      </c>
      <c r="G14" s="258">
        <v>648</v>
      </c>
      <c r="H14" s="209">
        <f t="shared" si="0"/>
        <v>2.08477508650519</v>
      </c>
      <c r="I14" s="390">
        <v>-42</v>
      </c>
      <c r="J14" s="209">
        <v>-2.7741083223249667</v>
      </c>
    </row>
    <row r="15" spans="1:10" ht="13.5">
      <c r="A15" s="251"/>
      <c r="B15" s="251" t="s">
        <v>26</v>
      </c>
      <c r="C15" s="259"/>
      <c r="D15" s="258">
        <v>2536</v>
      </c>
      <c r="E15" s="258">
        <v>4981</v>
      </c>
      <c r="F15" s="258">
        <v>2439</v>
      </c>
      <c r="G15" s="258">
        <v>2542</v>
      </c>
      <c r="H15" s="209">
        <f t="shared" si="0"/>
        <v>1.964116719242902</v>
      </c>
      <c r="I15" s="390">
        <v>143</v>
      </c>
      <c r="J15" s="209">
        <v>2.6476578411405294</v>
      </c>
    </row>
    <row r="16" spans="1:10" ht="13.5">
      <c r="A16" s="251"/>
      <c r="B16" s="251" t="s">
        <v>27</v>
      </c>
      <c r="C16" s="259"/>
      <c r="D16" s="258">
        <v>1330</v>
      </c>
      <c r="E16" s="258">
        <v>3510</v>
      </c>
      <c r="F16" s="258">
        <v>1683</v>
      </c>
      <c r="G16" s="258">
        <v>1827</v>
      </c>
      <c r="H16" s="209">
        <f t="shared" si="0"/>
        <v>2.6390977443609023</v>
      </c>
      <c r="I16" s="390">
        <v>315</v>
      </c>
      <c r="J16" s="209">
        <v>9.38897168405365</v>
      </c>
    </row>
    <row r="17" spans="1:10" ht="3.75" customHeight="1">
      <c r="A17" s="253"/>
      <c r="B17" s="253"/>
      <c r="C17" s="260"/>
      <c r="D17" s="261"/>
      <c r="E17" s="261"/>
      <c r="F17" s="261"/>
      <c r="G17" s="261"/>
      <c r="H17" s="209"/>
      <c r="I17" s="390"/>
      <c r="J17" s="209"/>
    </row>
    <row r="18" spans="1:10" s="29" customFormat="1" ht="13.5">
      <c r="A18" s="453" t="s">
        <v>28</v>
      </c>
      <c r="B18" s="453"/>
      <c r="C18" s="259"/>
      <c r="D18" s="258">
        <f>SUM(D19:D24)</f>
        <v>4924</v>
      </c>
      <c r="E18" s="258">
        <f>SUM(E19:E24)</f>
        <v>9865</v>
      </c>
      <c r="F18" s="258">
        <f>SUM(F19:F24)</f>
        <v>4852</v>
      </c>
      <c r="G18" s="258">
        <f>SUM(G19:G24)</f>
        <v>5013</v>
      </c>
      <c r="H18" s="209">
        <f aca="true" t="shared" si="1" ref="H18:H88">E18/D18</f>
        <v>2.0034524776604385</v>
      </c>
      <c r="I18" s="390">
        <v>392</v>
      </c>
      <c r="J18" s="209">
        <v>4.103852596314908</v>
      </c>
    </row>
    <row r="19" spans="1:10" ht="13.5">
      <c r="A19" s="251"/>
      <c r="B19" s="251" t="s">
        <v>21</v>
      </c>
      <c r="C19" s="259"/>
      <c r="D19" s="258">
        <v>1029</v>
      </c>
      <c r="E19" s="258">
        <v>2197</v>
      </c>
      <c r="F19" s="258">
        <v>1116</v>
      </c>
      <c r="G19" s="258">
        <v>1081</v>
      </c>
      <c r="H19" s="209">
        <f t="shared" si="1"/>
        <v>2.1350826044703597</v>
      </c>
      <c r="I19" s="390">
        <v>17</v>
      </c>
      <c r="J19" s="209">
        <v>0.7859454461396209</v>
      </c>
    </row>
    <row r="20" spans="1:10" ht="13.5">
      <c r="A20" s="251"/>
      <c r="B20" s="251" t="s">
        <v>22</v>
      </c>
      <c r="C20" s="259"/>
      <c r="D20" s="258">
        <v>1342</v>
      </c>
      <c r="E20" s="258">
        <v>2349</v>
      </c>
      <c r="F20" s="258">
        <v>1127</v>
      </c>
      <c r="G20" s="258">
        <v>1222</v>
      </c>
      <c r="H20" s="209">
        <f t="shared" si="1"/>
        <v>1.7503725782414308</v>
      </c>
      <c r="I20" s="390">
        <v>61</v>
      </c>
      <c r="J20" s="209">
        <v>2.583650995340957</v>
      </c>
    </row>
    <row r="21" spans="1:10" ht="13.5">
      <c r="A21" s="251"/>
      <c r="B21" s="251" t="s">
        <v>23</v>
      </c>
      <c r="C21" s="259"/>
      <c r="D21" s="258">
        <v>870</v>
      </c>
      <c r="E21" s="258">
        <v>1516</v>
      </c>
      <c r="F21" s="258">
        <v>752</v>
      </c>
      <c r="G21" s="258">
        <v>764</v>
      </c>
      <c r="H21" s="209">
        <f t="shared" si="1"/>
        <v>1.742528735632184</v>
      </c>
      <c r="I21" s="390">
        <v>143</v>
      </c>
      <c r="J21" s="209">
        <v>9.944367176634215</v>
      </c>
    </row>
    <row r="22" spans="1:10" ht="13.5">
      <c r="A22" s="251"/>
      <c r="B22" s="251" t="s">
        <v>24</v>
      </c>
      <c r="C22" s="259"/>
      <c r="D22" s="258">
        <v>914</v>
      </c>
      <c r="E22" s="258">
        <v>2049</v>
      </c>
      <c r="F22" s="258">
        <v>998</v>
      </c>
      <c r="G22" s="258">
        <v>1051</v>
      </c>
      <c r="H22" s="209">
        <f t="shared" si="1"/>
        <v>2.2417943107221006</v>
      </c>
      <c r="I22" s="390">
        <v>4</v>
      </c>
      <c r="J22" s="209">
        <v>0.18587360594795538</v>
      </c>
    </row>
    <row r="23" spans="1:10" ht="13.5">
      <c r="A23" s="251"/>
      <c r="B23" s="251" t="s">
        <v>25</v>
      </c>
      <c r="C23" s="259"/>
      <c r="D23" s="258">
        <v>452</v>
      </c>
      <c r="E23" s="258">
        <v>1037</v>
      </c>
      <c r="F23" s="258">
        <v>510</v>
      </c>
      <c r="G23" s="258">
        <v>527</v>
      </c>
      <c r="H23" s="209">
        <f t="shared" si="1"/>
        <v>2.2942477876106193</v>
      </c>
      <c r="I23" s="390">
        <v>70</v>
      </c>
      <c r="J23" s="209">
        <v>7.909604519774012</v>
      </c>
    </row>
    <row r="24" spans="1:10" ht="13.5">
      <c r="A24" s="251"/>
      <c r="B24" s="251" t="s">
        <v>26</v>
      </c>
      <c r="C24" s="259"/>
      <c r="D24" s="258">
        <v>317</v>
      </c>
      <c r="E24" s="258">
        <v>717</v>
      </c>
      <c r="F24" s="258">
        <v>349</v>
      </c>
      <c r="G24" s="258">
        <v>368</v>
      </c>
      <c r="H24" s="209">
        <f t="shared" si="1"/>
        <v>2.2618296529968456</v>
      </c>
      <c r="I24" s="390">
        <v>97</v>
      </c>
      <c r="J24" s="209">
        <v>17.540687160940323</v>
      </c>
    </row>
    <row r="25" spans="1:10" ht="3.75" customHeight="1">
      <c r="A25" s="253"/>
      <c r="B25" s="253"/>
      <c r="C25" s="260"/>
      <c r="D25" s="261"/>
      <c r="E25" s="261"/>
      <c r="F25" s="261"/>
      <c r="G25" s="261"/>
      <c r="H25" s="209"/>
      <c r="I25" s="390"/>
      <c r="J25" s="209"/>
    </row>
    <row r="26" spans="1:10" s="29" customFormat="1" ht="13.5">
      <c r="A26" s="453" t="s">
        <v>29</v>
      </c>
      <c r="B26" s="453"/>
      <c r="C26" s="259"/>
      <c r="D26" s="258">
        <f>SUM(D27:D32)</f>
        <v>9268</v>
      </c>
      <c r="E26" s="258">
        <f>SUM(E27:E32)</f>
        <v>17209</v>
      </c>
      <c r="F26" s="258">
        <f>SUM(F27:F32)</f>
        <v>8626</v>
      </c>
      <c r="G26" s="258">
        <f>SUM(G27:G32)</f>
        <v>8583</v>
      </c>
      <c r="H26" s="209">
        <f t="shared" si="1"/>
        <v>1.8568191627104014</v>
      </c>
      <c r="I26" s="390">
        <v>759</v>
      </c>
      <c r="J26" s="209">
        <v>4.65444287729196</v>
      </c>
    </row>
    <row r="27" spans="1:10" ht="13.5">
      <c r="A27" s="251"/>
      <c r="B27" s="251" t="s">
        <v>21</v>
      </c>
      <c r="C27" s="259"/>
      <c r="D27" s="258">
        <v>3238</v>
      </c>
      <c r="E27" s="258">
        <v>5167</v>
      </c>
      <c r="F27" s="258">
        <v>2755</v>
      </c>
      <c r="G27" s="258">
        <v>2412</v>
      </c>
      <c r="H27" s="209">
        <f t="shared" si="1"/>
        <v>1.5957381099444101</v>
      </c>
      <c r="I27" s="390">
        <v>254</v>
      </c>
      <c r="J27" s="209">
        <v>5.565293602103418</v>
      </c>
    </row>
    <row r="28" spans="1:10" ht="13.5">
      <c r="A28" s="251"/>
      <c r="B28" s="251" t="s">
        <v>22</v>
      </c>
      <c r="C28" s="259"/>
      <c r="D28" s="258">
        <v>1475</v>
      </c>
      <c r="E28" s="258">
        <v>2434</v>
      </c>
      <c r="F28" s="258">
        <v>1218</v>
      </c>
      <c r="G28" s="258">
        <v>1216</v>
      </c>
      <c r="H28" s="209">
        <f t="shared" si="1"/>
        <v>1.6501694915254237</v>
      </c>
      <c r="I28" s="390">
        <v>172</v>
      </c>
      <c r="J28" s="209">
        <v>6.787687450670877</v>
      </c>
    </row>
    <row r="29" spans="1:10" ht="13.5">
      <c r="A29" s="251"/>
      <c r="B29" s="251" t="s">
        <v>23</v>
      </c>
      <c r="C29" s="259"/>
      <c r="D29" s="258">
        <v>1076</v>
      </c>
      <c r="E29" s="258">
        <v>1974</v>
      </c>
      <c r="F29" s="258">
        <v>920</v>
      </c>
      <c r="G29" s="258">
        <v>1054</v>
      </c>
      <c r="H29" s="209">
        <f t="shared" si="1"/>
        <v>1.8345724907063197</v>
      </c>
      <c r="I29" s="390">
        <v>133</v>
      </c>
      <c r="J29" s="209">
        <v>7.514124293785311</v>
      </c>
    </row>
    <row r="30" spans="1:10" ht="13.5">
      <c r="A30" s="251"/>
      <c r="B30" s="251" t="s">
        <v>24</v>
      </c>
      <c r="C30" s="259"/>
      <c r="D30" s="258">
        <v>580</v>
      </c>
      <c r="E30" s="258">
        <v>1091</v>
      </c>
      <c r="F30" s="258">
        <v>546</v>
      </c>
      <c r="G30" s="258">
        <v>545</v>
      </c>
      <c r="H30" s="209">
        <f t="shared" si="1"/>
        <v>1.8810344827586207</v>
      </c>
      <c r="I30" s="390">
        <v>28</v>
      </c>
      <c r="J30" s="209">
        <v>2.2782750203417415</v>
      </c>
    </row>
    <row r="31" spans="1:10" ht="13.5">
      <c r="A31" s="251"/>
      <c r="B31" s="251" t="s">
        <v>25</v>
      </c>
      <c r="C31" s="259"/>
      <c r="D31" s="258">
        <v>1008</v>
      </c>
      <c r="E31" s="258">
        <v>2392</v>
      </c>
      <c r="F31" s="258">
        <v>1178</v>
      </c>
      <c r="G31" s="258">
        <v>1214</v>
      </c>
      <c r="H31" s="209">
        <f t="shared" si="1"/>
        <v>2.373015873015873</v>
      </c>
      <c r="I31" s="390">
        <v>14</v>
      </c>
      <c r="J31" s="209">
        <v>0.6622516556291391</v>
      </c>
    </row>
    <row r="32" spans="1:10" ht="13.5">
      <c r="A32" s="251"/>
      <c r="B32" s="251" t="s">
        <v>26</v>
      </c>
      <c r="C32" s="259"/>
      <c r="D32" s="258">
        <v>1891</v>
      </c>
      <c r="E32" s="258">
        <v>4151</v>
      </c>
      <c r="F32" s="258">
        <v>2009</v>
      </c>
      <c r="G32" s="258">
        <v>2142</v>
      </c>
      <c r="H32" s="209">
        <f t="shared" si="1"/>
        <v>2.195134849286092</v>
      </c>
      <c r="I32" s="390">
        <v>158</v>
      </c>
      <c r="J32" s="209">
        <v>3.857421875</v>
      </c>
    </row>
    <row r="33" spans="1:10" ht="3.75" customHeight="1">
      <c r="A33" s="253"/>
      <c r="B33" s="253"/>
      <c r="C33" s="260"/>
      <c r="D33" s="261"/>
      <c r="E33" s="261"/>
      <c r="F33" s="261"/>
      <c r="G33" s="261"/>
      <c r="H33" s="209"/>
      <c r="I33" s="390"/>
      <c r="J33" s="209"/>
    </row>
    <row r="34" spans="1:10" s="29" customFormat="1" ht="13.5">
      <c r="A34" s="453" t="s">
        <v>30</v>
      </c>
      <c r="B34" s="453"/>
      <c r="C34" s="259"/>
      <c r="D34" s="258">
        <f>SUM(D35:D37)</f>
        <v>4807</v>
      </c>
      <c r="E34" s="258">
        <f>SUM(E35:E37)</f>
        <v>9256</v>
      </c>
      <c r="F34" s="258">
        <f>SUM(F35:F37)</f>
        <v>4468</v>
      </c>
      <c r="G34" s="258">
        <f>SUM(G35:G37)</f>
        <v>4788</v>
      </c>
      <c r="H34" s="209">
        <f t="shared" si="1"/>
        <v>1.9255252756396921</v>
      </c>
      <c r="I34" s="390">
        <v>-204</v>
      </c>
      <c r="J34" s="209">
        <v>-2.0078740157480315</v>
      </c>
    </row>
    <row r="35" spans="1:10" ht="13.5">
      <c r="A35" s="251"/>
      <c r="B35" s="251" t="s">
        <v>21</v>
      </c>
      <c r="C35" s="259"/>
      <c r="D35" s="258">
        <v>1667</v>
      </c>
      <c r="E35" s="258">
        <v>3131</v>
      </c>
      <c r="F35" s="258">
        <v>1498</v>
      </c>
      <c r="G35" s="258">
        <v>1633</v>
      </c>
      <c r="H35" s="209">
        <f>E35/D35</f>
        <v>1.8782243551289741</v>
      </c>
      <c r="I35" s="390">
        <v>-59</v>
      </c>
      <c r="J35" s="209">
        <v>-1.6619718309859155</v>
      </c>
    </row>
    <row r="36" spans="1:10" ht="13.5">
      <c r="A36" s="251"/>
      <c r="B36" s="251" t="s">
        <v>22</v>
      </c>
      <c r="C36" s="259"/>
      <c r="D36" s="258">
        <v>2164</v>
      </c>
      <c r="E36" s="258">
        <v>4264</v>
      </c>
      <c r="F36" s="258">
        <v>2082</v>
      </c>
      <c r="G36" s="258">
        <v>2182</v>
      </c>
      <c r="H36" s="209">
        <f>E36/D36</f>
        <v>1.9704251386321627</v>
      </c>
      <c r="I36" s="390">
        <v>-150</v>
      </c>
      <c r="J36" s="209">
        <v>-3.1962497336458555</v>
      </c>
    </row>
    <row r="37" spans="1:10" ht="13.5">
      <c r="A37" s="251"/>
      <c r="B37" s="251" t="s">
        <v>23</v>
      </c>
      <c r="C37" s="259"/>
      <c r="D37" s="258">
        <v>976</v>
      </c>
      <c r="E37" s="258">
        <v>1861</v>
      </c>
      <c r="F37" s="258">
        <v>888</v>
      </c>
      <c r="G37" s="258">
        <v>973</v>
      </c>
      <c r="H37" s="209">
        <f>E37/D37</f>
        <v>1.9067622950819672</v>
      </c>
      <c r="I37" s="390">
        <v>5</v>
      </c>
      <c r="J37" s="209">
        <v>0.2608242044861763</v>
      </c>
    </row>
    <row r="38" spans="1:10" ht="3.75" customHeight="1">
      <c r="A38" s="253"/>
      <c r="B38" s="253"/>
      <c r="C38" s="260"/>
      <c r="D38" s="261"/>
      <c r="E38" s="261"/>
      <c r="F38" s="261"/>
      <c r="G38" s="261"/>
      <c r="H38" s="209"/>
      <c r="I38" s="390"/>
      <c r="J38" s="209"/>
    </row>
    <row r="39" spans="1:10" s="29" customFormat="1" ht="13.5">
      <c r="A39" s="453" t="s">
        <v>31</v>
      </c>
      <c r="B39" s="453"/>
      <c r="C39" s="259"/>
      <c r="D39" s="258">
        <f>SUM(D40:D42)</f>
        <v>6090</v>
      </c>
      <c r="E39" s="258">
        <f>SUM(E40:E42)</f>
        <v>11023</v>
      </c>
      <c r="F39" s="258">
        <f>SUM(F40:F42)</f>
        <v>5467</v>
      </c>
      <c r="G39" s="258">
        <f>SUM(G40:G42)</f>
        <v>5556</v>
      </c>
      <c r="H39" s="209">
        <f t="shared" si="1"/>
        <v>1.8100164203612479</v>
      </c>
      <c r="I39" s="390">
        <v>1211</v>
      </c>
      <c r="J39" s="209">
        <v>12.488398473754769</v>
      </c>
    </row>
    <row r="40" spans="1:10" ht="13.5">
      <c r="A40" s="251"/>
      <c r="B40" s="251" t="s">
        <v>21</v>
      </c>
      <c r="C40" s="259"/>
      <c r="D40" s="258">
        <v>2170</v>
      </c>
      <c r="E40" s="258">
        <v>3859</v>
      </c>
      <c r="F40" s="258">
        <v>1920</v>
      </c>
      <c r="G40" s="258">
        <v>1939</v>
      </c>
      <c r="H40" s="209">
        <f t="shared" si="1"/>
        <v>1.7783410138248847</v>
      </c>
      <c r="I40" s="390">
        <v>653</v>
      </c>
      <c r="J40" s="209">
        <v>22.324786324786324</v>
      </c>
    </row>
    <row r="41" spans="1:10" ht="13.5">
      <c r="A41" s="251"/>
      <c r="B41" s="251" t="s">
        <v>22</v>
      </c>
      <c r="C41" s="259"/>
      <c r="D41" s="258">
        <v>1326</v>
      </c>
      <c r="E41" s="258">
        <v>2323</v>
      </c>
      <c r="F41" s="258">
        <v>1130</v>
      </c>
      <c r="G41" s="258">
        <v>1193</v>
      </c>
      <c r="H41" s="209">
        <f t="shared" si="1"/>
        <v>1.7518853695324283</v>
      </c>
      <c r="I41" s="390">
        <v>251</v>
      </c>
      <c r="J41" s="209">
        <v>11.839622641509434</v>
      </c>
    </row>
    <row r="42" spans="1:10" ht="13.5">
      <c r="A42" s="251"/>
      <c r="B42" s="251" t="s">
        <v>23</v>
      </c>
      <c r="C42" s="259"/>
      <c r="D42" s="258">
        <v>2594</v>
      </c>
      <c r="E42" s="258">
        <v>4841</v>
      </c>
      <c r="F42" s="258">
        <v>2417</v>
      </c>
      <c r="G42" s="258">
        <v>2424</v>
      </c>
      <c r="H42" s="209">
        <f t="shared" si="1"/>
        <v>1.8662297609868927</v>
      </c>
      <c r="I42" s="390">
        <v>307</v>
      </c>
      <c r="J42" s="209">
        <v>6.599312123817713</v>
      </c>
    </row>
    <row r="43" spans="1:10" ht="3.75" customHeight="1">
      <c r="A43" s="253"/>
      <c r="B43" s="253"/>
      <c r="C43" s="260"/>
      <c r="D43" s="261"/>
      <c r="E43" s="261"/>
      <c r="F43" s="261"/>
      <c r="G43" s="261"/>
      <c r="H43" s="209"/>
      <c r="I43" s="390"/>
      <c r="J43" s="209"/>
    </row>
    <row r="44" spans="1:10" s="29" customFormat="1" ht="13.5">
      <c r="A44" s="453" t="s">
        <v>32</v>
      </c>
      <c r="B44" s="453"/>
      <c r="C44" s="259"/>
      <c r="D44" s="258">
        <f>SUM(D45:D47)</f>
        <v>5732</v>
      </c>
      <c r="E44" s="258">
        <f>SUM(E45:E47)</f>
        <v>9832</v>
      </c>
      <c r="F44" s="258">
        <f>SUM(F45:F47)</f>
        <v>5195</v>
      </c>
      <c r="G44" s="258">
        <f>SUM(G45:G47)</f>
        <v>4637</v>
      </c>
      <c r="H44" s="209">
        <f t="shared" si="1"/>
        <v>1.7152826238660153</v>
      </c>
      <c r="I44" s="390">
        <v>434</v>
      </c>
      <c r="J44" s="209">
        <v>4.383838383838383</v>
      </c>
    </row>
    <row r="45" spans="1:10" ht="13.5">
      <c r="A45" s="251"/>
      <c r="B45" s="251" t="s">
        <v>21</v>
      </c>
      <c r="C45" s="259"/>
      <c r="D45" s="258">
        <v>1511</v>
      </c>
      <c r="E45" s="258">
        <v>2546</v>
      </c>
      <c r="F45" s="258">
        <v>1328</v>
      </c>
      <c r="G45" s="258">
        <v>1218</v>
      </c>
      <c r="H45" s="209">
        <f t="shared" si="1"/>
        <v>1.6849768365320978</v>
      </c>
      <c r="I45" s="390">
        <v>74</v>
      </c>
      <c r="J45" s="209">
        <v>2.881619937694704</v>
      </c>
    </row>
    <row r="46" spans="1:10" ht="13.5">
      <c r="A46" s="251"/>
      <c r="B46" s="251" t="s">
        <v>22</v>
      </c>
      <c r="C46" s="259"/>
      <c r="D46" s="258">
        <v>2384</v>
      </c>
      <c r="E46" s="258">
        <v>4036</v>
      </c>
      <c r="F46" s="258">
        <v>2135</v>
      </c>
      <c r="G46" s="258">
        <v>1901</v>
      </c>
      <c r="H46" s="209">
        <f t="shared" si="1"/>
        <v>1.6929530201342282</v>
      </c>
      <c r="I46" s="390">
        <v>46</v>
      </c>
      <c r="J46" s="209">
        <v>1.0841385811925524</v>
      </c>
    </row>
    <row r="47" spans="1:10" ht="13.5">
      <c r="A47" s="251"/>
      <c r="B47" s="251" t="s">
        <v>23</v>
      </c>
      <c r="C47" s="259"/>
      <c r="D47" s="258">
        <v>1837</v>
      </c>
      <c r="E47" s="258">
        <v>3250</v>
      </c>
      <c r="F47" s="258">
        <v>1732</v>
      </c>
      <c r="G47" s="258">
        <v>1518</v>
      </c>
      <c r="H47" s="209">
        <f t="shared" si="1"/>
        <v>1.769188894937398</v>
      </c>
      <c r="I47" s="390">
        <v>314</v>
      </c>
      <c r="J47" s="209">
        <v>10.16510197474911</v>
      </c>
    </row>
    <row r="48" spans="1:10" ht="3.75" customHeight="1">
      <c r="A48" s="253"/>
      <c r="B48" s="253"/>
      <c r="C48" s="260"/>
      <c r="D48" s="261"/>
      <c r="E48" s="261"/>
      <c r="F48" s="261"/>
      <c r="G48" s="261"/>
      <c r="H48" s="209"/>
      <c r="I48" s="390"/>
      <c r="J48" s="209"/>
    </row>
    <row r="49" spans="1:10" s="29" customFormat="1" ht="13.5">
      <c r="A49" s="453" t="s">
        <v>33</v>
      </c>
      <c r="B49" s="453"/>
      <c r="C49" s="259"/>
      <c r="D49" s="258">
        <v>1072</v>
      </c>
      <c r="E49" s="258">
        <v>2307</v>
      </c>
      <c r="F49" s="258">
        <v>1209</v>
      </c>
      <c r="G49" s="258">
        <v>1098</v>
      </c>
      <c r="H49" s="209">
        <f t="shared" si="1"/>
        <v>2.15205223880597</v>
      </c>
      <c r="I49" s="390">
        <v>737</v>
      </c>
      <c r="J49" s="209">
        <v>32.14129960750109</v>
      </c>
    </row>
    <row r="50" spans="1:10" ht="3.75" customHeight="1">
      <c r="A50" s="253"/>
      <c r="B50" s="253"/>
      <c r="C50" s="260"/>
      <c r="D50" s="261"/>
      <c r="E50" s="261"/>
      <c r="F50" s="261"/>
      <c r="G50" s="261"/>
      <c r="H50" s="209"/>
      <c r="I50" s="390"/>
      <c r="J50" s="209"/>
    </row>
    <row r="51" spans="1:10" s="29" customFormat="1" ht="13.5">
      <c r="A51" s="453" t="s">
        <v>34</v>
      </c>
      <c r="B51" s="453"/>
      <c r="C51" s="259"/>
      <c r="D51" s="258">
        <f>SUM(D52:D57)</f>
        <v>5409</v>
      </c>
      <c r="E51" s="258">
        <f>SUM(E52:E57)</f>
        <v>12261</v>
      </c>
      <c r="F51" s="258">
        <f>SUM(F52:F57)</f>
        <v>6039</v>
      </c>
      <c r="G51" s="258">
        <f>SUM(G52:G57)</f>
        <v>6222</v>
      </c>
      <c r="H51" s="209">
        <f t="shared" si="1"/>
        <v>2.2667775929007212</v>
      </c>
      <c r="I51" s="390">
        <v>597</v>
      </c>
      <c r="J51" s="209">
        <v>4.9453280318091455</v>
      </c>
    </row>
    <row r="52" spans="1:10" ht="13.5">
      <c r="A52" s="251"/>
      <c r="B52" s="251" t="s">
        <v>21</v>
      </c>
      <c r="C52" s="259"/>
      <c r="D52" s="258">
        <v>801</v>
      </c>
      <c r="E52" s="258">
        <v>2012</v>
      </c>
      <c r="F52" s="258">
        <v>1097</v>
      </c>
      <c r="G52" s="258">
        <v>915</v>
      </c>
      <c r="H52" s="209">
        <f t="shared" si="1"/>
        <v>2.511860174781523</v>
      </c>
      <c r="I52" s="390">
        <v>452</v>
      </c>
      <c r="J52" s="209">
        <v>28.126944617299316</v>
      </c>
    </row>
    <row r="53" spans="1:10" ht="13.5">
      <c r="A53" s="251"/>
      <c r="B53" s="251" t="s">
        <v>22</v>
      </c>
      <c r="C53" s="259"/>
      <c r="D53" s="258">
        <v>852</v>
      </c>
      <c r="E53" s="258">
        <v>2251</v>
      </c>
      <c r="F53" s="258">
        <v>1117</v>
      </c>
      <c r="G53" s="258">
        <v>1134</v>
      </c>
      <c r="H53" s="209">
        <f t="shared" si="1"/>
        <v>2.642018779342723</v>
      </c>
      <c r="I53" s="390">
        <v>60</v>
      </c>
      <c r="J53" s="209">
        <v>3.1331592689295036</v>
      </c>
    </row>
    <row r="54" spans="1:10" ht="13.5">
      <c r="A54" s="251"/>
      <c r="B54" s="251" t="s">
        <v>23</v>
      </c>
      <c r="C54" s="259"/>
      <c r="D54" s="258">
        <v>594</v>
      </c>
      <c r="E54" s="258">
        <v>1381</v>
      </c>
      <c r="F54" s="258">
        <v>659</v>
      </c>
      <c r="G54" s="258">
        <v>722</v>
      </c>
      <c r="H54" s="209">
        <f t="shared" si="1"/>
        <v>2.324915824915825</v>
      </c>
      <c r="I54" s="390">
        <v>163</v>
      </c>
      <c r="J54" s="209">
        <v>14.015477214101463</v>
      </c>
    </row>
    <row r="55" spans="1:10" ht="13.5">
      <c r="A55" s="251"/>
      <c r="B55" s="251" t="s">
        <v>24</v>
      </c>
      <c r="C55" s="259"/>
      <c r="D55" s="258">
        <v>1053</v>
      </c>
      <c r="E55" s="258">
        <v>2110</v>
      </c>
      <c r="F55" s="258">
        <v>1052</v>
      </c>
      <c r="G55" s="258">
        <v>1058</v>
      </c>
      <c r="H55" s="209">
        <f t="shared" si="1"/>
        <v>2.003798670465337</v>
      </c>
      <c r="I55" s="390">
        <v>24</v>
      </c>
      <c r="J55" s="209">
        <v>1.0471204188481675</v>
      </c>
    </row>
    <row r="56" spans="1:10" ht="13.5">
      <c r="A56" s="251"/>
      <c r="B56" s="251" t="s">
        <v>25</v>
      </c>
      <c r="C56" s="259"/>
      <c r="D56" s="258">
        <v>1458</v>
      </c>
      <c r="E56" s="258">
        <v>3058</v>
      </c>
      <c r="F56" s="258">
        <v>1412</v>
      </c>
      <c r="G56" s="258">
        <v>1646</v>
      </c>
      <c r="H56" s="209">
        <f t="shared" si="1"/>
        <v>2.0973936899862826</v>
      </c>
      <c r="I56" s="390">
        <v>-119</v>
      </c>
      <c r="J56" s="209">
        <v>-3.3797216699801194</v>
      </c>
    </row>
    <row r="57" spans="1:10" ht="13.5">
      <c r="A57" s="251"/>
      <c r="B57" s="251" t="s">
        <v>26</v>
      </c>
      <c r="C57" s="259"/>
      <c r="D57" s="258">
        <v>651</v>
      </c>
      <c r="E57" s="258">
        <v>1449</v>
      </c>
      <c r="F57" s="258">
        <v>702</v>
      </c>
      <c r="G57" s="258">
        <v>747</v>
      </c>
      <c r="H57" s="209">
        <f t="shared" si="1"/>
        <v>2.225806451612903</v>
      </c>
      <c r="I57" s="390">
        <v>17</v>
      </c>
      <c r="J57" s="209">
        <v>1.0800508259212198</v>
      </c>
    </row>
    <row r="58" spans="1:10" ht="3.75" customHeight="1">
      <c r="A58" s="253"/>
      <c r="B58" s="253"/>
      <c r="C58" s="260"/>
      <c r="D58" s="261"/>
      <c r="E58" s="261"/>
      <c r="F58" s="261"/>
      <c r="G58" s="261"/>
      <c r="H58" s="209"/>
      <c r="I58" s="390"/>
      <c r="J58" s="209"/>
    </row>
    <row r="59" spans="1:10" s="29" customFormat="1" ht="13.5">
      <c r="A59" s="453" t="s">
        <v>35</v>
      </c>
      <c r="B59" s="453"/>
      <c r="C59" s="259"/>
      <c r="D59" s="258">
        <f>SUM(D60:D63)</f>
        <v>5332</v>
      </c>
      <c r="E59" s="258">
        <f>SUM(E60:E63)</f>
        <v>12021</v>
      </c>
      <c r="F59" s="258">
        <f>SUM(F60:F63)</f>
        <v>5701</v>
      </c>
      <c r="G59" s="258">
        <f>SUM(G60:G63)</f>
        <v>6320</v>
      </c>
      <c r="H59" s="209">
        <f t="shared" si="1"/>
        <v>2.2545011252813203</v>
      </c>
      <c r="I59" s="390">
        <v>-87</v>
      </c>
      <c r="J59" s="209">
        <v>-0.6963899783878972</v>
      </c>
    </row>
    <row r="60" spans="1:10" ht="13.5">
      <c r="A60" s="251"/>
      <c r="B60" s="251" t="s">
        <v>21</v>
      </c>
      <c r="C60" s="259"/>
      <c r="D60" s="258">
        <v>2103</v>
      </c>
      <c r="E60" s="258">
        <v>4730</v>
      </c>
      <c r="F60" s="258">
        <v>2238</v>
      </c>
      <c r="G60" s="258">
        <v>2492</v>
      </c>
      <c r="H60" s="209">
        <f t="shared" si="1"/>
        <v>2.249167855444603</v>
      </c>
      <c r="I60" s="390">
        <v>-324</v>
      </c>
      <c r="J60" s="209">
        <v>-5.980066445182724</v>
      </c>
    </row>
    <row r="61" spans="1:10" ht="13.5">
      <c r="A61" s="251"/>
      <c r="B61" s="251" t="s">
        <v>22</v>
      </c>
      <c r="C61" s="259"/>
      <c r="D61" s="258">
        <v>792</v>
      </c>
      <c r="E61" s="258">
        <v>2029</v>
      </c>
      <c r="F61" s="258">
        <v>963</v>
      </c>
      <c r="G61" s="258">
        <v>1066</v>
      </c>
      <c r="H61" s="209">
        <f t="shared" si="1"/>
        <v>2.561868686868687</v>
      </c>
      <c r="I61" s="390">
        <v>123</v>
      </c>
      <c r="J61" s="209">
        <v>6.44316396018858</v>
      </c>
    </row>
    <row r="62" spans="1:10" ht="13.5">
      <c r="A62" s="251"/>
      <c r="B62" s="251" t="s">
        <v>23</v>
      </c>
      <c r="C62" s="259"/>
      <c r="D62" s="258">
        <v>811</v>
      </c>
      <c r="E62" s="258">
        <v>2175</v>
      </c>
      <c r="F62" s="258">
        <v>1053</v>
      </c>
      <c r="G62" s="258">
        <v>1122</v>
      </c>
      <c r="H62" s="209">
        <f t="shared" si="1"/>
        <v>2.681874229346486</v>
      </c>
      <c r="I62" s="390">
        <v>267</v>
      </c>
      <c r="J62" s="209">
        <v>14.949608062709965</v>
      </c>
    </row>
    <row r="63" spans="1:10" ht="13.5">
      <c r="A63" s="251"/>
      <c r="B63" s="251" t="s">
        <v>24</v>
      </c>
      <c r="C63" s="259"/>
      <c r="D63" s="258">
        <v>1626</v>
      </c>
      <c r="E63" s="258">
        <v>3087</v>
      </c>
      <c r="F63" s="258">
        <v>1447</v>
      </c>
      <c r="G63" s="258">
        <v>1640</v>
      </c>
      <c r="H63" s="209">
        <f t="shared" si="1"/>
        <v>1.8985239852398523</v>
      </c>
      <c r="I63" s="390">
        <v>-153</v>
      </c>
      <c r="J63" s="209">
        <v>-4.526627218934911</v>
      </c>
    </row>
    <row r="64" spans="1:10" ht="4.5" customHeight="1">
      <c r="A64" s="262"/>
      <c r="B64" s="262"/>
      <c r="C64" s="263"/>
      <c r="D64" s="264"/>
      <c r="E64" s="264"/>
      <c r="F64" s="264"/>
      <c r="G64" s="264"/>
      <c r="H64" s="265"/>
      <c r="I64" s="391"/>
      <c r="J64" s="265"/>
    </row>
    <row r="65" spans="1:10" ht="17.25" customHeight="1">
      <c r="A65" s="403" t="s">
        <v>429</v>
      </c>
      <c r="B65" s="403"/>
      <c r="C65" s="348"/>
      <c r="D65" s="335"/>
      <c r="E65" s="335"/>
      <c r="F65" s="335"/>
      <c r="G65" s="335"/>
      <c r="H65" s="217"/>
      <c r="I65" s="388"/>
      <c r="J65" s="217"/>
    </row>
    <row r="66" spans="1:11" s="29" customFormat="1" ht="12.75" customHeight="1">
      <c r="A66" s="34"/>
      <c r="B66" s="42"/>
      <c r="C66" s="22"/>
      <c r="D66" s="192"/>
      <c r="E66" s="192"/>
      <c r="F66" s="461" t="s">
        <v>432</v>
      </c>
      <c r="G66" s="461"/>
      <c r="H66" s="42"/>
      <c r="I66" s="219"/>
      <c r="J66" s="392"/>
      <c r="K66" s="192"/>
    </row>
    <row r="67" spans="1:11" s="29" customFormat="1" ht="12.75" customHeight="1">
      <c r="A67" s="414" t="s">
        <v>220</v>
      </c>
      <c r="B67" s="42"/>
      <c r="C67" s="22"/>
      <c r="D67" s="192"/>
      <c r="E67" s="192"/>
      <c r="F67" s="40"/>
      <c r="G67" s="40"/>
      <c r="H67" s="42"/>
      <c r="I67" s="219"/>
      <c r="J67" s="392"/>
      <c r="K67" s="192"/>
    </row>
    <row r="68" spans="1:11" s="29" customFormat="1" ht="12.75" customHeight="1">
      <c r="A68" s="130"/>
      <c r="B68" s="42"/>
      <c r="C68" s="22"/>
      <c r="D68" s="192"/>
      <c r="E68" s="192"/>
      <c r="F68" s="40"/>
      <c r="G68" s="40"/>
      <c r="H68" s="42"/>
      <c r="I68" s="219"/>
      <c r="J68" s="392"/>
      <c r="K68" s="192"/>
    </row>
    <row r="69" spans="1:11" s="29" customFormat="1" ht="12.75" customHeight="1">
      <c r="A69" s="34" t="s">
        <v>430</v>
      </c>
      <c r="B69" s="42"/>
      <c r="C69" s="22"/>
      <c r="D69" s="192"/>
      <c r="E69" s="192"/>
      <c r="F69" s="40"/>
      <c r="G69" s="40"/>
      <c r="H69" s="42"/>
      <c r="I69" s="219"/>
      <c r="J69" s="392"/>
      <c r="K69" s="192"/>
    </row>
    <row r="70" spans="1:10" ht="13.5" customHeight="1">
      <c r="A70" s="456" t="s">
        <v>315</v>
      </c>
      <c r="B70" s="456"/>
      <c r="C70" s="243"/>
      <c r="D70" s="458" t="s">
        <v>333</v>
      </c>
      <c r="E70" s="454" t="s">
        <v>279</v>
      </c>
      <c r="F70" s="454"/>
      <c r="G70" s="454"/>
      <c r="H70" s="460" t="s">
        <v>280</v>
      </c>
      <c r="I70" s="454" t="s">
        <v>4</v>
      </c>
      <c r="J70" s="455"/>
    </row>
    <row r="71" spans="1:10" ht="24">
      <c r="A71" s="457"/>
      <c r="B71" s="457"/>
      <c r="C71" s="244"/>
      <c r="D71" s="459"/>
      <c r="E71" s="245" t="s">
        <v>336</v>
      </c>
      <c r="F71" s="246" t="s">
        <v>6</v>
      </c>
      <c r="G71" s="246" t="s">
        <v>7</v>
      </c>
      <c r="H71" s="438"/>
      <c r="I71" s="246" t="s">
        <v>334</v>
      </c>
      <c r="J71" s="387" t="s">
        <v>107</v>
      </c>
    </row>
    <row r="72" spans="1:10" ht="4.5" customHeight="1">
      <c r="A72" s="462"/>
      <c r="B72" s="462"/>
      <c r="C72" s="248"/>
      <c r="D72" s="247"/>
      <c r="E72" s="249"/>
      <c r="F72" s="249"/>
      <c r="G72" s="249"/>
      <c r="H72" s="250"/>
      <c r="I72" s="249"/>
      <c r="J72" s="249"/>
    </row>
    <row r="73" spans="1:10" s="29" customFormat="1" ht="13.5">
      <c r="A73" s="453" t="s">
        <v>36</v>
      </c>
      <c r="B73" s="453"/>
      <c r="C73" s="259"/>
      <c r="D73" s="266">
        <f>SUM(D74:D79)</f>
        <v>6125</v>
      </c>
      <c r="E73" s="266">
        <f>SUM(E74:E79)</f>
        <v>13251</v>
      </c>
      <c r="F73" s="266">
        <f>SUM(F74:F79)</f>
        <v>6476</v>
      </c>
      <c r="G73" s="266">
        <f>SUM(G74:G79)</f>
        <v>6775</v>
      </c>
      <c r="H73" s="209">
        <f t="shared" si="1"/>
        <v>2.1634285714285713</v>
      </c>
      <c r="I73" s="390">
        <v>-118</v>
      </c>
      <c r="J73" s="209">
        <v>-0.8667548112237402</v>
      </c>
    </row>
    <row r="74" spans="1:10" ht="13.5">
      <c r="A74" s="251"/>
      <c r="B74" s="251" t="s">
        <v>21</v>
      </c>
      <c r="C74" s="259"/>
      <c r="D74" s="266">
        <v>500</v>
      </c>
      <c r="E74" s="266">
        <v>1106</v>
      </c>
      <c r="F74" s="266">
        <v>544</v>
      </c>
      <c r="G74" s="266">
        <v>562</v>
      </c>
      <c r="H74" s="209">
        <f t="shared" si="1"/>
        <v>2.212</v>
      </c>
      <c r="I74" s="390">
        <v>-44</v>
      </c>
      <c r="J74" s="209">
        <v>-3.7800687285223367</v>
      </c>
    </row>
    <row r="75" spans="1:10" ht="13.5">
      <c r="A75" s="251"/>
      <c r="B75" s="251" t="s">
        <v>22</v>
      </c>
      <c r="C75" s="259"/>
      <c r="D75" s="266">
        <v>1310</v>
      </c>
      <c r="E75" s="266">
        <v>2904</v>
      </c>
      <c r="F75" s="266">
        <v>1386</v>
      </c>
      <c r="G75" s="266">
        <v>1518</v>
      </c>
      <c r="H75" s="209">
        <f t="shared" si="1"/>
        <v>2.216793893129771</v>
      </c>
      <c r="I75" s="390">
        <v>-10</v>
      </c>
      <c r="J75" s="209">
        <v>-0.31776294884016526</v>
      </c>
    </row>
    <row r="76" spans="1:10" ht="13.5">
      <c r="A76" s="251"/>
      <c r="B76" s="251" t="s">
        <v>23</v>
      </c>
      <c r="C76" s="259"/>
      <c r="D76" s="266">
        <v>594</v>
      </c>
      <c r="E76" s="266">
        <v>1347</v>
      </c>
      <c r="F76" s="266">
        <v>675</v>
      </c>
      <c r="G76" s="266">
        <v>672</v>
      </c>
      <c r="H76" s="209">
        <f t="shared" si="1"/>
        <v>2.2676767676767677</v>
      </c>
      <c r="I76" s="390">
        <v>11</v>
      </c>
      <c r="J76" s="209">
        <v>0.873015873015873</v>
      </c>
    </row>
    <row r="77" spans="1:10" ht="13.5">
      <c r="A77" s="251"/>
      <c r="B77" s="251" t="s">
        <v>24</v>
      </c>
      <c r="C77" s="259"/>
      <c r="D77" s="266">
        <v>1627</v>
      </c>
      <c r="E77" s="266">
        <v>3575</v>
      </c>
      <c r="F77" s="266">
        <v>1756</v>
      </c>
      <c r="G77" s="266">
        <v>1819</v>
      </c>
      <c r="H77" s="209">
        <f t="shared" si="1"/>
        <v>2.1972956361401352</v>
      </c>
      <c r="I77" s="390">
        <v>-125</v>
      </c>
      <c r="J77" s="209">
        <v>-3.467406380027739</v>
      </c>
    </row>
    <row r="78" spans="1:10" ht="13.5">
      <c r="A78" s="251"/>
      <c r="B78" s="251" t="s">
        <v>25</v>
      </c>
      <c r="C78" s="259"/>
      <c r="D78" s="266">
        <v>1476</v>
      </c>
      <c r="E78" s="266">
        <v>3027</v>
      </c>
      <c r="F78" s="266">
        <v>1487</v>
      </c>
      <c r="G78" s="266">
        <v>1540</v>
      </c>
      <c r="H78" s="209">
        <f t="shared" si="1"/>
        <v>2.0508130081300813</v>
      </c>
      <c r="I78" s="390">
        <v>68</v>
      </c>
      <c r="J78" s="209">
        <v>2.2258592471358427</v>
      </c>
    </row>
    <row r="79" spans="1:10" ht="13.5">
      <c r="A79" s="251"/>
      <c r="B79" s="251" t="s">
        <v>26</v>
      </c>
      <c r="C79" s="259"/>
      <c r="D79" s="266">
        <v>618</v>
      </c>
      <c r="E79" s="266">
        <v>1292</v>
      </c>
      <c r="F79" s="266">
        <v>628</v>
      </c>
      <c r="G79" s="266">
        <v>664</v>
      </c>
      <c r="H79" s="209">
        <f t="shared" si="1"/>
        <v>2.0906148867313914</v>
      </c>
      <c r="I79" s="390">
        <v>-18</v>
      </c>
      <c r="J79" s="209">
        <v>-1.3015184381778742</v>
      </c>
    </row>
    <row r="80" spans="1:10" ht="3.75" customHeight="1">
      <c r="A80" s="253"/>
      <c r="B80" s="253"/>
      <c r="C80" s="260"/>
      <c r="D80" s="267"/>
      <c r="E80" s="267"/>
      <c r="F80" s="267"/>
      <c r="G80" s="267"/>
      <c r="H80" s="209"/>
      <c r="I80" s="390"/>
      <c r="J80" s="209"/>
    </row>
    <row r="81" spans="1:10" s="29" customFormat="1" ht="13.5">
      <c r="A81" s="453" t="s">
        <v>37</v>
      </c>
      <c r="B81" s="453"/>
      <c r="C81" s="259"/>
      <c r="D81" s="266">
        <f>SUM(D82:D86)</f>
        <v>4450</v>
      </c>
      <c r="E81" s="266">
        <f>SUM(E82:E86)</f>
        <v>9379</v>
      </c>
      <c r="F81" s="266">
        <f>SUM(F82:F86)</f>
        <v>4415</v>
      </c>
      <c r="G81" s="266">
        <f>SUM(G82:G86)</f>
        <v>4964</v>
      </c>
      <c r="H81" s="209">
        <f t="shared" si="1"/>
        <v>2.107640449438202</v>
      </c>
      <c r="I81" s="390">
        <v>134</v>
      </c>
      <c r="J81" s="209">
        <v>1.4874014874014874</v>
      </c>
    </row>
    <row r="82" spans="1:10" ht="13.5">
      <c r="A82" s="251"/>
      <c r="B82" s="251" t="s">
        <v>21</v>
      </c>
      <c r="C82" s="259"/>
      <c r="D82" s="266">
        <v>934</v>
      </c>
      <c r="E82" s="266">
        <v>2108</v>
      </c>
      <c r="F82" s="266">
        <v>979</v>
      </c>
      <c r="G82" s="266">
        <v>1129</v>
      </c>
      <c r="H82" s="209">
        <f t="shared" si="1"/>
        <v>2.2569593147751608</v>
      </c>
      <c r="I82" s="390">
        <v>-239</v>
      </c>
      <c r="J82" s="209">
        <v>-10.561201944321697</v>
      </c>
    </row>
    <row r="83" spans="1:10" ht="13.5">
      <c r="A83" s="251"/>
      <c r="B83" s="251" t="s">
        <v>22</v>
      </c>
      <c r="C83" s="259"/>
      <c r="D83" s="266">
        <v>366</v>
      </c>
      <c r="E83" s="266">
        <v>867</v>
      </c>
      <c r="F83" s="266">
        <v>433</v>
      </c>
      <c r="G83" s="266">
        <v>434</v>
      </c>
      <c r="H83" s="209">
        <f t="shared" si="1"/>
        <v>2.3688524590163933</v>
      </c>
      <c r="I83" s="390">
        <v>26</v>
      </c>
      <c r="J83" s="209">
        <v>2.882483370288248</v>
      </c>
    </row>
    <row r="84" spans="1:10" ht="13.5">
      <c r="A84" s="251"/>
      <c r="B84" s="251" t="s">
        <v>23</v>
      </c>
      <c r="C84" s="259"/>
      <c r="D84" s="266">
        <v>803</v>
      </c>
      <c r="E84" s="266">
        <v>1532</v>
      </c>
      <c r="F84" s="266">
        <v>781</v>
      </c>
      <c r="G84" s="266">
        <v>751</v>
      </c>
      <c r="H84" s="209">
        <f t="shared" si="1"/>
        <v>1.9078455790784559</v>
      </c>
      <c r="I84" s="390">
        <v>-34</v>
      </c>
      <c r="J84" s="209">
        <v>-2.2236756049705693</v>
      </c>
    </row>
    <row r="85" spans="1:10" ht="13.5">
      <c r="A85" s="251"/>
      <c r="B85" s="251" t="s">
        <v>24</v>
      </c>
      <c r="C85" s="259"/>
      <c r="D85" s="266">
        <v>2147</v>
      </c>
      <c r="E85" s="266">
        <v>4274</v>
      </c>
      <c r="F85" s="266">
        <v>1994</v>
      </c>
      <c r="G85" s="266">
        <v>2280</v>
      </c>
      <c r="H85" s="209">
        <f t="shared" si="1"/>
        <v>1.9906846762925012</v>
      </c>
      <c r="I85" s="390">
        <v>-63</v>
      </c>
      <c r="J85" s="209">
        <v>-1.5089820359281436</v>
      </c>
    </row>
    <row r="86" spans="1:10" ht="13.5">
      <c r="A86" s="251"/>
      <c r="B86" s="251" t="s">
        <v>25</v>
      </c>
      <c r="C86" s="259"/>
      <c r="D86" s="266">
        <v>200</v>
      </c>
      <c r="E86" s="266">
        <v>598</v>
      </c>
      <c r="F86" s="266">
        <v>228</v>
      </c>
      <c r="G86" s="266">
        <v>370</v>
      </c>
      <c r="H86" s="209">
        <f t="shared" si="1"/>
        <v>2.99</v>
      </c>
      <c r="I86" s="390">
        <v>444</v>
      </c>
      <c r="J86" s="209">
        <v>317.1428571428571</v>
      </c>
    </row>
    <row r="87" spans="1:10" ht="3.75" customHeight="1">
      <c r="A87" s="253"/>
      <c r="B87" s="253"/>
      <c r="C87" s="260"/>
      <c r="D87" s="267"/>
      <c r="E87" s="267"/>
      <c r="F87" s="267"/>
      <c r="G87" s="267"/>
      <c r="H87" s="209"/>
      <c r="I87" s="390"/>
      <c r="J87" s="209"/>
    </row>
    <row r="88" spans="1:10" s="29" customFormat="1" ht="13.5" customHeight="1">
      <c r="A88" s="453" t="s">
        <v>43</v>
      </c>
      <c r="B88" s="453"/>
      <c r="C88" s="259"/>
      <c r="D88" s="266">
        <v>551</v>
      </c>
      <c r="E88" s="266">
        <v>2150</v>
      </c>
      <c r="F88" s="266">
        <v>1304</v>
      </c>
      <c r="G88" s="266">
        <v>846</v>
      </c>
      <c r="H88" s="209">
        <f t="shared" si="1"/>
        <v>3.901996370235935</v>
      </c>
      <c r="I88" s="390">
        <v>903</v>
      </c>
      <c r="J88" s="209">
        <v>89.58333333333334</v>
      </c>
    </row>
    <row r="89" spans="1:10" ht="3.75" customHeight="1">
      <c r="A89" s="253"/>
      <c r="B89" s="253"/>
      <c r="C89" s="260"/>
      <c r="D89" s="267"/>
      <c r="E89" s="267"/>
      <c r="F89" s="267"/>
      <c r="G89" s="267"/>
      <c r="H89" s="209"/>
      <c r="I89" s="390"/>
      <c r="J89" s="209"/>
    </row>
    <row r="90" spans="1:10" s="29" customFormat="1" ht="13.5">
      <c r="A90" s="453" t="s">
        <v>38</v>
      </c>
      <c r="B90" s="453"/>
      <c r="C90" s="259"/>
      <c r="D90" s="266">
        <f>SUM(D91:D98)</f>
        <v>6754</v>
      </c>
      <c r="E90" s="266">
        <f>SUM(E91:E98)</f>
        <v>16175</v>
      </c>
      <c r="F90" s="266">
        <f>SUM(F91:F98)</f>
        <v>8113</v>
      </c>
      <c r="G90" s="266">
        <f>SUM(G91:G98)</f>
        <v>8062</v>
      </c>
      <c r="H90" s="209">
        <f aca="true" t="shared" si="2" ref="H90:H123">E90/D90</f>
        <v>2.3948771098608232</v>
      </c>
      <c r="I90" s="390">
        <v>1037</v>
      </c>
      <c r="J90" s="209">
        <v>6.893113533634672</v>
      </c>
    </row>
    <row r="91" spans="1:10" ht="13.5">
      <c r="A91" s="251"/>
      <c r="B91" s="251" t="s">
        <v>21</v>
      </c>
      <c r="C91" s="259"/>
      <c r="D91" s="266">
        <v>463</v>
      </c>
      <c r="E91" s="266">
        <v>1207</v>
      </c>
      <c r="F91" s="266">
        <v>617</v>
      </c>
      <c r="G91" s="266">
        <v>590</v>
      </c>
      <c r="H91" s="209">
        <f t="shared" si="2"/>
        <v>2.6069114470842334</v>
      </c>
      <c r="I91" s="390">
        <v>-4</v>
      </c>
      <c r="J91" s="209">
        <v>-0.3872216844143272</v>
      </c>
    </row>
    <row r="92" spans="1:10" ht="13.5">
      <c r="A92" s="251"/>
      <c r="B92" s="251" t="s">
        <v>22</v>
      </c>
      <c r="C92" s="259"/>
      <c r="D92" s="266">
        <v>727</v>
      </c>
      <c r="E92" s="266">
        <v>1849</v>
      </c>
      <c r="F92" s="266">
        <v>905</v>
      </c>
      <c r="G92" s="266">
        <v>944</v>
      </c>
      <c r="H92" s="209">
        <f t="shared" si="2"/>
        <v>2.5433287482806053</v>
      </c>
      <c r="I92" s="390">
        <v>95</v>
      </c>
      <c r="J92" s="209">
        <v>5.337078651685393</v>
      </c>
    </row>
    <row r="93" spans="1:10" ht="13.5">
      <c r="A93" s="251"/>
      <c r="B93" s="251" t="s">
        <v>23</v>
      </c>
      <c r="C93" s="259"/>
      <c r="D93" s="266">
        <v>495</v>
      </c>
      <c r="E93" s="266">
        <v>1155</v>
      </c>
      <c r="F93" s="266">
        <v>594</v>
      </c>
      <c r="G93" s="266">
        <v>561</v>
      </c>
      <c r="H93" s="209">
        <f t="shared" si="2"/>
        <v>2.3333333333333335</v>
      </c>
      <c r="I93" s="390">
        <v>-19</v>
      </c>
      <c r="J93" s="209">
        <v>-1.5625</v>
      </c>
    </row>
    <row r="94" spans="1:10" ht="13.5">
      <c r="A94" s="251"/>
      <c r="B94" s="251" t="s">
        <v>24</v>
      </c>
      <c r="C94" s="259"/>
      <c r="D94" s="266">
        <v>947</v>
      </c>
      <c r="E94" s="266">
        <v>2376</v>
      </c>
      <c r="F94" s="266">
        <v>1216</v>
      </c>
      <c r="G94" s="266">
        <v>1160</v>
      </c>
      <c r="H94" s="209">
        <f t="shared" si="2"/>
        <v>2.508975712777191</v>
      </c>
      <c r="I94" s="390">
        <v>111</v>
      </c>
      <c r="J94" s="209">
        <v>4.768041237113402</v>
      </c>
    </row>
    <row r="95" spans="1:10" ht="13.5">
      <c r="A95" s="251"/>
      <c r="B95" s="251" t="s">
        <v>25</v>
      </c>
      <c r="C95" s="259"/>
      <c r="D95" s="266">
        <v>417</v>
      </c>
      <c r="E95" s="266">
        <v>890</v>
      </c>
      <c r="F95" s="266">
        <v>437</v>
      </c>
      <c r="G95" s="266">
        <v>453</v>
      </c>
      <c r="H95" s="209">
        <f t="shared" si="2"/>
        <v>2.1342925659472423</v>
      </c>
      <c r="I95" s="390">
        <v>84</v>
      </c>
      <c r="J95" s="209">
        <v>11.586206896551724</v>
      </c>
    </row>
    <row r="96" spans="1:10" ht="13.5">
      <c r="A96" s="251"/>
      <c r="B96" s="251" t="s">
        <v>26</v>
      </c>
      <c r="C96" s="259"/>
      <c r="D96" s="266">
        <v>819</v>
      </c>
      <c r="E96" s="266">
        <v>1862</v>
      </c>
      <c r="F96" s="266">
        <v>907</v>
      </c>
      <c r="G96" s="266">
        <v>955</v>
      </c>
      <c r="H96" s="209">
        <f t="shared" si="2"/>
        <v>2.2735042735042734</v>
      </c>
      <c r="I96" s="390">
        <v>148</v>
      </c>
      <c r="J96" s="209">
        <v>8.442669709070165</v>
      </c>
    </row>
    <row r="97" spans="1:10" ht="13.5">
      <c r="A97" s="251"/>
      <c r="B97" s="251" t="s">
        <v>27</v>
      </c>
      <c r="C97" s="259"/>
      <c r="D97" s="266">
        <v>1168</v>
      </c>
      <c r="E97" s="266">
        <v>2847</v>
      </c>
      <c r="F97" s="266">
        <v>1402</v>
      </c>
      <c r="G97" s="266">
        <v>1445</v>
      </c>
      <c r="H97" s="209">
        <f t="shared" si="2"/>
        <v>2.4375</v>
      </c>
      <c r="I97" s="390">
        <v>131</v>
      </c>
      <c r="J97" s="209">
        <v>4.875325641979903</v>
      </c>
    </row>
    <row r="98" spans="1:10" ht="13.5">
      <c r="A98" s="251"/>
      <c r="B98" s="251" t="s">
        <v>39</v>
      </c>
      <c r="C98" s="259"/>
      <c r="D98" s="266">
        <v>1718</v>
      </c>
      <c r="E98" s="266">
        <v>3989</v>
      </c>
      <c r="F98" s="266">
        <v>2035</v>
      </c>
      <c r="G98" s="266">
        <v>1954</v>
      </c>
      <c r="H98" s="209">
        <f t="shared" si="2"/>
        <v>2.321885913853318</v>
      </c>
      <c r="I98" s="390">
        <v>491</v>
      </c>
      <c r="J98" s="209">
        <v>13.940942646223736</v>
      </c>
    </row>
    <row r="99" spans="1:10" ht="3.75" customHeight="1">
      <c r="A99" s="253"/>
      <c r="B99" s="253"/>
      <c r="C99" s="260"/>
      <c r="D99" s="267"/>
      <c r="E99" s="267"/>
      <c r="F99" s="267"/>
      <c r="G99" s="267"/>
      <c r="H99" s="209"/>
      <c r="I99" s="390"/>
      <c r="J99" s="209"/>
    </row>
    <row r="100" spans="1:10" s="29" customFormat="1" ht="13.5">
      <c r="A100" s="453" t="s">
        <v>40</v>
      </c>
      <c r="B100" s="453"/>
      <c r="C100" s="259"/>
      <c r="D100" s="266">
        <f>SUM(D101:D105)</f>
        <v>4644</v>
      </c>
      <c r="E100" s="266">
        <f>SUM(E101:E105)</f>
        <v>10745</v>
      </c>
      <c r="F100" s="266">
        <f>SUM(F101:F105)</f>
        <v>5050</v>
      </c>
      <c r="G100" s="266">
        <f>SUM(G101:G105)</f>
        <v>5695</v>
      </c>
      <c r="H100" s="209">
        <f t="shared" si="2"/>
        <v>2.3137381567614126</v>
      </c>
      <c r="I100" s="390">
        <v>39</v>
      </c>
      <c r="J100" s="209">
        <v>0.37089871611982883</v>
      </c>
    </row>
    <row r="101" spans="1:10" ht="13.5">
      <c r="A101" s="251"/>
      <c r="B101" s="251" t="s">
        <v>21</v>
      </c>
      <c r="C101" s="259"/>
      <c r="D101" s="266">
        <v>1663</v>
      </c>
      <c r="E101" s="266">
        <v>3542</v>
      </c>
      <c r="F101" s="266">
        <v>1547</v>
      </c>
      <c r="G101" s="266">
        <v>1995</v>
      </c>
      <c r="H101" s="209">
        <f t="shared" si="2"/>
        <v>2.1298857486470233</v>
      </c>
      <c r="I101" s="390">
        <v>-5</v>
      </c>
      <c r="J101" s="209">
        <v>-0.15678896205707119</v>
      </c>
    </row>
    <row r="102" spans="1:10" ht="13.5">
      <c r="A102" s="251"/>
      <c r="B102" s="251" t="s">
        <v>22</v>
      </c>
      <c r="C102" s="259"/>
      <c r="D102" s="266">
        <v>302</v>
      </c>
      <c r="E102" s="266">
        <v>828</v>
      </c>
      <c r="F102" s="266">
        <v>412</v>
      </c>
      <c r="G102" s="266">
        <v>416</v>
      </c>
      <c r="H102" s="209">
        <f t="shared" si="2"/>
        <v>2.7417218543046356</v>
      </c>
      <c r="I102" s="390">
        <v>26</v>
      </c>
      <c r="J102" s="209">
        <v>3.4759358288770055</v>
      </c>
    </row>
    <row r="103" spans="1:10" ht="13.5">
      <c r="A103" s="251"/>
      <c r="B103" s="251" t="s">
        <v>23</v>
      </c>
      <c r="C103" s="259"/>
      <c r="D103" s="266">
        <v>617</v>
      </c>
      <c r="E103" s="266">
        <v>1468</v>
      </c>
      <c r="F103" s="266">
        <v>705</v>
      </c>
      <c r="G103" s="266">
        <v>763</v>
      </c>
      <c r="H103" s="209">
        <f t="shared" si="2"/>
        <v>2.379254457050243</v>
      </c>
      <c r="I103" s="390">
        <v>66</v>
      </c>
      <c r="J103" s="209">
        <v>4.885270170244263</v>
      </c>
    </row>
    <row r="104" spans="1:10" ht="13.5">
      <c r="A104" s="251"/>
      <c r="B104" s="251" t="s">
        <v>24</v>
      </c>
      <c r="C104" s="259"/>
      <c r="D104" s="266">
        <v>277</v>
      </c>
      <c r="E104" s="266">
        <v>660</v>
      </c>
      <c r="F104" s="266">
        <v>332</v>
      </c>
      <c r="G104" s="266">
        <v>328</v>
      </c>
      <c r="H104" s="209">
        <f t="shared" si="2"/>
        <v>2.3826714801444044</v>
      </c>
      <c r="I104" s="390">
        <v>-31</v>
      </c>
      <c r="J104" s="209">
        <v>-3.6556603773584904</v>
      </c>
    </row>
    <row r="105" spans="1:10" ht="13.5">
      <c r="A105" s="251"/>
      <c r="B105" s="251" t="s">
        <v>25</v>
      </c>
      <c r="C105" s="259"/>
      <c r="D105" s="266">
        <v>1785</v>
      </c>
      <c r="E105" s="266">
        <v>4247</v>
      </c>
      <c r="F105" s="266">
        <v>2054</v>
      </c>
      <c r="G105" s="266">
        <v>2193</v>
      </c>
      <c r="H105" s="209">
        <f t="shared" si="2"/>
        <v>2.3792717086834734</v>
      </c>
      <c r="I105" s="390">
        <v>-17</v>
      </c>
      <c r="J105" s="209">
        <v>-0.38821648778259876</v>
      </c>
    </row>
    <row r="106" spans="1:10" ht="13.5">
      <c r="A106" s="251"/>
      <c r="B106" s="251" t="s">
        <v>26</v>
      </c>
      <c r="C106" s="259"/>
      <c r="D106" s="210">
        <v>0</v>
      </c>
      <c r="E106" s="210">
        <v>0</v>
      </c>
      <c r="F106" s="210">
        <v>0</v>
      </c>
      <c r="G106" s="210">
        <v>0</v>
      </c>
      <c r="H106" s="210">
        <v>0</v>
      </c>
      <c r="I106" s="210">
        <v>0</v>
      </c>
      <c r="J106" s="210">
        <v>0</v>
      </c>
    </row>
    <row r="107" spans="1:10" ht="13.5">
      <c r="A107" s="251"/>
      <c r="B107" s="251" t="s">
        <v>27</v>
      </c>
      <c r="C107" s="259"/>
      <c r="D107" s="210">
        <v>0</v>
      </c>
      <c r="E107" s="210">
        <v>0</v>
      </c>
      <c r="F107" s="210">
        <v>0</v>
      </c>
      <c r="G107" s="210">
        <v>0</v>
      </c>
      <c r="H107" s="210">
        <v>0</v>
      </c>
      <c r="I107" s="210">
        <v>0</v>
      </c>
      <c r="J107" s="210">
        <v>0</v>
      </c>
    </row>
    <row r="108" spans="1:10" ht="3.75" customHeight="1">
      <c r="A108" s="253"/>
      <c r="B108" s="253"/>
      <c r="C108" s="260"/>
      <c r="D108" s="267"/>
      <c r="E108" s="267"/>
      <c r="F108" s="267"/>
      <c r="G108" s="267"/>
      <c r="H108" s="209"/>
      <c r="I108" s="390"/>
      <c r="J108" s="209"/>
    </row>
    <row r="109" spans="1:10" s="29" customFormat="1" ht="13.5">
      <c r="A109" s="453" t="s">
        <v>41</v>
      </c>
      <c r="B109" s="453"/>
      <c r="C109" s="259"/>
      <c r="D109" s="266">
        <f>SUM(D110:D115)</f>
        <v>5567</v>
      </c>
      <c r="E109" s="266">
        <f>SUM(E110:E115)</f>
        <v>12687</v>
      </c>
      <c r="F109" s="266">
        <f>SUM(F110:F115)</f>
        <v>6327</v>
      </c>
      <c r="G109" s="266">
        <f>SUM(G110:G115)</f>
        <v>6360</v>
      </c>
      <c r="H109" s="209">
        <f t="shared" si="2"/>
        <v>2.27896533141728</v>
      </c>
      <c r="I109" s="390">
        <v>269</v>
      </c>
      <c r="J109" s="209">
        <v>2.0098625224148234</v>
      </c>
    </row>
    <row r="110" spans="1:10" ht="13.5">
      <c r="A110" s="251"/>
      <c r="B110" s="251" t="s">
        <v>21</v>
      </c>
      <c r="C110" s="259"/>
      <c r="D110" s="266">
        <v>1053</v>
      </c>
      <c r="E110" s="266">
        <v>2383</v>
      </c>
      <c r="F110" s="266">
        <v>1229</v>
      </c>
      <c r="G110" s="266">
        <v>1154</v>
      </c>
      <c r="H110" s="209">
        <f t="shared" si="2"/>
        <v>2.2630579297245963</v>
      </c>
      <c r="I110" s="390">
        <v>172</v>
      </c>
      <c r="J110" s="209">
        <v>7.570422535211267</v>
      </c>
    </row>
    <row r="111" spans="1:10" ht="13.5">
      <c r="A111" s="251"/>
      <c r="B111" s="251" t="s">
        <v>22</v>
      </c>
      <c r="C111" s="259"/>
      <c r="D111" s="266">
        <v>870</v>
      </c>
      <c r="E111" s="266">
        <v>2148</v>
      </c>
      <c r="F111" s="266">
        <v>1086</v>
      </c>
      <c r="G111" s="266">
        <v>1062</v>
      </c>
      <c r="H111" s="209">
        <f t="shared" si="2"/>
        <v>2.4689655172413794</v>
      </c>
      <c r="I111" s="390">
        <v>153</v>
      </c>
      <c r="J111" s="209">
        <v>8.155650319829425</v>
      </c>
    </row>
    <row r="112" spans="1:10" ht="13.5">
      <c r="A112" s="251"/>
      <c r="B112" s="251" t="s">
        <v>23</v>
      </c>
      <c r="C112" s="259"/>
      <c r="D112" s="266">
        <v>368</v>
      </c>
      <c r="E112" s="266">
        <v>961</v>
      </c>
      <c r="F112" s="266">
        <v>482</v>
      </c>
      <c r="G112" s="266">
        <v>479</v>
      </c>
      <c r="H112" s="209">
        <f t="shared" si="2"/>
        <v>2.6114130434782608</v>
      </c>
      <c r="I112" s="390">
        <v>88</v>
      </c>
      <c r="J112" s="209">
        <v>10.666666666666668</v>
      </c>
    </row>
    <row r="113" spans="1:10" ht="13.5">
      <c r="A113" s="251"/>
      <c r="B113" s="251" t="s">
        <v>24</v>
      </c>
      <c r="C113" s="259"/>
      <c r="D113" s="266">
        <v>1011</v>
      </c>
      <c r="E113" s="266">
        <v>2289</v>
      </c>
      <c r="F113" s="266">
        <v>1158</v>
      </c>
      <c r="G113" s="266">
        <v>1131</v>
      </c>
      <c r="H113" s="209">
        <f t="shared" si="2"/>
        <v>2.264094955489614</v>
      </c>
      <c r="I113" s="390">
        <v>172</v>
      </c>
      <c r="J113" s="209">
        <v>9.066947812335266</v>
      </c>
    </row>
    <row r="114" spans="1:10" ht="13.5">
      <c r="A114" s="251"/>
      <c r="B114" s="251" t="s">
        <v>25</v>
      </c>
      <c r="C114" s="259"/>
      <c r="D114" s="266">
        <v>1046</v>
      </c>
      <c r="E114" s="266">
        <v>1920</v>
      </c>
      <c r="F114" s="266">
        <v>905</v>
      </c>
      <c r="G114" s="266">
        <v>1015</v>
      </c>
      <c r="H114" s="209">
        <f t="shared" si="2"/>
        <v>1.8355640535372848</v>
      </c>
      <c r="I114" s="390">
        <v>-136</v>
      </c>
      <c r="J114" s="209">
        <v>-4.723862452240361</v>
      </c>
    </row>
    <row r="115" spans="1:10" ht="13.5">
      <c r="A115" s="251"/>
      <c r="B115" s="251" t="s">
        <v>26</v>
      </c>
      <c r="C115" s="259"/>
      <c r="D115" s="266">
        <v>1219</v>
      </c>
      <c r="E115" s="266">
        <v>2986</v>
      </c>
      <c r="F115" s="266">
        <v>1467</v>
      </c>
      <c r="G115" s="266">
        <v>1519</v>
      </c>
      <c r="H115" s="209">
        <f t="shared" si="2"/>
        <v>2.44954881050041</v>
      </c>
      <c r="I115" s="390">
        <v>-180</v>
      </c>
      <c r="J115" s="209">
        <v>-4.951856946354883</v>
      </c>
    </row>
    <row r="116" spans="1:10" ht="3.75" customHeight="1">
      <c r="A116" s="253"/>
      <c r="B116" s="253"/>
      <c r="C116" s="260"/>
      <c r="D116" s="267"/>
      <c r="E116" s="267"/>
      <c r="F116" s="267"/>
      <c r="G116" s="267"/>
      <c r="H116" s="209"/>
      <c r="I116" s="390"/>
      <c r="J116" s="209"/>
    </row>
    <row r="117" spans="1:10" s="29" customFormat="1" ht="13.5">
      <c r="A117" s="453" t="s">
        <v>42</v>
      </c>
      <c r="B117" s="453"/>
      <c r="C117" s="259"/>
      <c r="D117" s="266">
        <f>SUM(D118:D123)</f>
        <v>3572</v>
      </c>
      <c r="E117" s="266">
        <f>SUM(E118:E123)</f>
        <v>9333</v>
      </c>
      <c r="F117" s="266">
        <f>SUM(F118:F123)</f>
        <v>4656</v>
      </c>
      <c r="G117" s="266">
        <f>SUM(G118:G123)</f>
        <v>4677</v>
      </c>
      <c r="H117" s="209">
        <f t="shared" si="2"/>
        <v>2.612821948488242</v>
      </c>
      <c r="I117" s="390">
        <v>840</v>
      </c>
      <c r="J117" s="209">
        <v>11.717115357790487</v>
      </c>
    </row>
    <row r="118" spans="1:10" ht="13.5">
      <c r="A118" s="251"/>
      <c r="B118" s="251" t="s">
        <v>21</v>
      </c>
      <c r="C118" s="259"/>
      <c r="D118" s="266">
        <v>820</v>
      </c>
      <c r="E118" s="266">
        <v>2017</v>
      </c>
      <c r="F118" s="266">
        <v>991</v>
      </c>
      <c r="G118" s="266">
        <v>1026</v>
      </c>
      <c r="H118" s="209">
        <f t="shared" si="2"/>
        <v>2.459756097560976</v>
      </c>
      <c r="I118" s="390">
        <v>225</v>
      </c>
      <c r="J118" s="209">
        <v>25.53916004540295</v>
      </c>
    </row>
    <row r="119" spans="1:10" ht="13.5">
      <c r="A119" s="251"/>
      <c r="B119" s="251" t="s">
        <v>22</v>
      </c>
      <c r="C119" s="259"/>
      <c r="D119" s="266">
        <v>776</v>
      </c>
      <c r="E119" s="266">
        <v>2008</v>
      </c>
      <c r="F119" s="266">
        <v>998</v>
      </c>
      <c r="G119" s="266">
        <v>1010</v>
      </c>
      <c r="H119" s="209">
        <f t="shared" si="2"/>
        <v>2.5876288659793816</v>
      </c>
      <c r="I119" s="390">
        <v>238</v>
      </c>
      <c r="J119" s="209">
        <v>13.461538461538462</v>
      </c>
    </row>
    <row r="120" spans="1:10" ht="13.5">
      <c r="A120" s="251"/>
      <c r="B120" s="251" t="s">
        <v>23</v>
      </c>
      <c r="C120" s="259"/>
      <c r="D120" s="266">
        <v>319</v>
      </c>
      <c r="E120" s="266">
        <v>848</v>
      </c>
      <c r="F120" s="266">
        <v>419</v>
      </c>
      <c r="G120" s="266">
        <v>429</v>
      </c>
      <c r="H120" s="209">
        <f t="shared" si="2"/>
        <v>2.658307210031348</v>
      </c>
      <c r="I120" s="390">
        <v>66</v>
      </c>
      <c r="J120" s="209">
        <v>8.365019011406844</v>
      </c>
    </row>
    <row r="121" spans="1:10" ht="13.5">
      <c r="A121" s="251"/>
      <c r="B121" s="251" t="s">
        <v>24</v>
      </c>
      <c r="C121" s="259"/>
      <c r="D121" s="266">
        <v>201</v>
      </c>
      <c r="E121" s="266">
        <v>584</v>
      </c>
      <c r="F121" s="266">
        <v>306</v>
      </c>
      <c r="G121" s="266">
        <v>278</v>
      </c>
      <c r="H121" s="209">
        <f t="shared" si="2"/>
        <v>2.9054726368159205</v>
      </c>
      <c r="I121" s="390">
        <v>9</v>
      </c>
      <c r="J121" s="209">
        <v>1.6697588126159555</v>
      </c>
    </row>
    <row r="122" spans="1:10" ht="13.5">
      <c r="A122" s="251"/>
      <c r="B122" s="251" t="s">
        <v>25</v>
      </c>
      <c r="C122" s="259"/>
      <c r="D122" s="266">
        <v>940</v>
      </c>
      <c r="E122" s="266">
        <v>2556</v>
      </c>
      <c r="F122" s="266">
        <v>1283</v>
      </c>
      <c r="G122" s="266">
        <v>1273</v>
      </c>
      <c r="H122" s="209">
        <f t="shared" si="2"/>
        <v>2.7191489361702126</v>
      </c>
      <c r="I122" s="390">
        <v>193</v>
      </c>
      <c r="J122" s="209">
        <v>8.76078075351793</v>
      </c>
    </row>
    <row r="123" spans="1:10" ht="13.5">
      <c r="A123" s="251"/>
      <c r="B123" s="251" t="s">
        <v>26</v>
      </c>
      <c r="C123" s="259"/>
      <c r="D123" s="266">
        <v>516</v>
      </c>
      <c r="E123" s="266">
        <v>1320</v>
      </c>
      <c r="F123" s="266">
        <v>659</v>
      </c>
      <c r="G123" s="266">
        <v>661</v>
      </c>
      <c r="H123" s="209">
        <f t="shared" si="2"/>
        <v>2.558139534883721</v>
      </c>
      <c r="I123" s="390">
        <v>109</v>
      </c>
      <c r="J123" s="209">
        <v>11.02123356926188</v>
      </c>
    </row>
    <row r="124" spans="1:10" ht="13.5">
      <c r="A124" s="251"/>
      <c r="B124" s="251" t="s">
        <v>27</v>
      </c>
      <c r="C124" s="259"/>
      <c r="D124" s="210">
        <v>0</v>
      </c>
      <c r="E124" s="210">
        <v>0</v>
      </c>
      <c r="F124" s="210">
        <v>0</v>
      </c>
      <c r="G124" s="210">
        <v>0</v>
      </c>
      <c r="H124" s="210">
        <v>0</v>
      </c>
      <c r="I124" s="210">
        <v>0</v>
      </c>
      <c r="J124" s="210">
        <v>0</v>
      </c>
    </row>
    <row r="125" spans="1:8" ht="5.25" customHeight="1">
      <c r="A125" s="268"/>
      <c r="B125" s="268"/>
      <c r="C125" s="269"/>
      <c r="D125" s="11"/>
      <c r="E125" s="10"/>
      <c r="F125" s="10"/>
      <c r="G125" s="10"/>
      <c r="H125" s="10"/>
    </row>
    <row r="126" spans="1:10" ht="13.5" customHeight="1">
      <c r="A126" s="416" t="s">
        <v>106</v>
      </c>
      <c r="B126" s="240"/>
      <c r="C126" s="240"/>
      <c r="D126" s="240"/>
      <c r="E126" s="240"/>
      <c r="F126" s="240"/>
      <c r="G126" s="270"/>
      <c r="H126" s="270"/>
      <c r="I126" s="270"/>
      <c r="J126" s="270"/>
    </row>
    <row r="127" spans="1:10" ht="13.5" customHeight="1">
      <c r="A127" s="150" t="s">
        <v>431</v>
      </c>
      <c r="B127" s="150"/>
      <c r="C127" s="150"/>
      <c r="D127" s="150"/>
      <c r="E127" s="150"/>
      <c r="F127" s="150"/>
      <c r="G127" s="405"/>
      <c r="H127" s="405"/>
      <c r="I127" s="405"/>
      <c r="J127" s="405"/>
    </row>
    <row r="128" spans="1:10" s="16" customFormat="1" ht="13.5" customHeight="1">
      <c r="A128" s="228"/>
      <c r="B128" s="230"/>
      <c r="C128" s="230"/>
      <c r="D128" s="230"/>
      <c r="E128" s="230"/>
      <c r="F128" s="583"/>
      <c r="G128" s="583"/>
      <c r="H128" s="230"/>
      <c r="I128" s="230"/>
      <c r="J128" s="230"/>
    </row>
  </sheetData>
  <sheetProtection/>
  <mergeCells count="31">
    <mergeCell ref="A6:B6"/>
    <mergeCell ref="H4:H5"/>
    <mergeCell ref="E4:G4"/>
    <mergeCell ref="I4:J4"/>
    <mergeCell ref="A59:B59"/>
    <mergeCell ref="A18:B18"/>
    <mergeCell ref="A9:B9"/>
    <mergeCell ref="A8:B8"/>
    <mergeCell ref="A7:B7"/>
    <mergeCell ref="D4:D5"/>
    <mergeCell ref="A4:B5"/>
    <mergeCell ref="A109:B109"/>
    <mergeCell ref="A39:B39"/>
    <mergeCell ref="A72:B72"/>
    <mergeCell ref="A73:B73"/>
    <mergeCell ref="A44:B44"/>
    <mergeCell ref="I70:J70"/>
    <mergeCell ref="A70:B71"/>
    <mergeCell ref="D70:D71"/>
    <mergeCell ref="E70:G70"/>
    <mergeCell ref="H70:H71"/>
    <mergeCell ref="A26:B26"/>
    <mergeCell ref="A34:B34"/>
    <mergeCell ref="F66:G66"/>
    <mergeCell ref="A117:B117"/>
    <mergeCell ref="A90:B90"/>
    <mergeCell ref="A100:B100"/>
    <mergeCell ref="A81:B81"/>
    <mergeCell ref="A88:B88"/>
    <mergeCell ref="A49:B49"/>
    <mergeCell ref="A51:B51"/>
  </mergeCells>
  <printOptions/>
  <pageMargins left="0.86" right="0.7874015748031497" top="0.78" bottom="0.32" header="0.5118110236220472" footer="0.2"/>
  <pageSetup horizontalDpi="600" verticalDpi="600" orientation="portrait" paperSize="9" r:id="rId1"/>
  <rowBreaks count="1" manualBreakCount="1">
    <brk id="6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3.125" style="0" customWidth="1"/>
    <col min="3" max="5" width="9.625" style="0" customWidth="1"/>
    <col min="6" max="6" width="3.125" style="0" customWidth="1"/>
    <col min="7" max="7" width="6.875" style="0" customWidth="1"/>
    <col min="8" max="8" width="3.125" style="0" customWidth="1"/>
    <col min="9" max="11" width="9.625" style="0" customWidth="1"/>
  </cols>
  <sheetData>
    <row r="1" spans="1:11" ht="13.5" customHeight="1">
      <c r="A1" s="414" t="s">
        <v>220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 customHeight="1">
      <c r="A2" s="13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" customHeight="1">
      <c r="A3" s="128" t="s">
        <v>433</v>
      </c>
      <c r="K3" s="131" t="s">
        <v>412</v>
      </c>
    </row>
    <row r="4" spans="1:11" ht="19.5" customHeight="1">
      <c r="A4" s="475" t="s">
        <v>44</v>
      </c>
      <c r="B4" s="476"/>
      <c r="C4" s="26" t="s">
        <v>58</v>
      </c>
      <c r="D4" s="27" t="s">
        <v>6</v>
      </c>
      <c r="E4" s="25" t="s">
        <v>7</v>
      </c>
      <c r="F4" s="477" t="s">
        <v>44</v>
      </c>
      <c r="G4" s="476"/>
      <c r="H4" s="476"/>
      <c r="I4" s="26" t="s">
        <v>58</v>
      </c>
      <c r="J4" s="27" t="s">
        <v>6</v>
      </c>
      <c r="K4" s="25" t="s">
        <v>7</v>
      </c>
    </row>
    <row r="5" spans="1:11" ht="4.5" customHeight="1">
      <c r="A5" s="2"/>
      <c r="B5" s="30"/>
      <c r="C5" s="2"/>
      <c r="D5" s="2"/>
      <c r="E5" s="2"/>
      <c r="F5" s="479"/>
      <c r="G5" s="480"/>
      <c r="H5" s="30"/>
      <c r="I5" s="2"/>
      <c r="J5" s="2"/>
      <c r="K5" s="2"/>
    </row>
    <row r="6" spans="1:11" s="29" customFormat="1" ht="15.75" customHeight="1">
      <c r="A6" s="468" t="s">
        <v>19</v>
      </c>
      <c r="B6" s="469"/>
      <c r="C6" s="22">
        <v>176295</v>
      </c>
      <c r="D6" s="22">
        <v>86978</v>
      </c>
      <c r="E6" s="22">
        <v>89317</v>
      </c>
      <c r="F6" s="467" t="s">
        <v>391</v>
      </c>
      <c r="G6" s="468"/>
      <c r="H6" s="186" t="s">
        <v>45</v>
      </c>
      <c r="I6" s="22">
        <f>SUM(I7:I11)</f>
        <v>9039</v>
      </c>
      <c r="J6" s="19">
        <f>SUM(J7:J11)</f>
        <v>4687</v>
      </c>
      <c r="K6" s="19">
        <f>SUM(K7:K11)</f>
        <v>4352</v>
      </c>
    </row>
    <row r="7" spans="1:11" s="29" customFormat="1" ht="15.75" customHeight="1">
      <c r="A7" s="42"/>
      <c r="B7" s="43"/>
      <c r="C7" s="22"/>
      <c r="D7" s="22"/>
      <c r="E7" s="22"/>
      <c r="F7" s="467">
        <v>25</v>
      </c>
      <c r="G7" s="468"/>
      <c r="H7" s="43"/>
      <c r="I7" s="22">
        <v>1697</v>
      </c>
      <c r="J7" s="44">
        <v>874</v>
      </c>
      <c r="K7" s="44">
        <v>823</v>
      </c>
    </row>
    <row r="8" spans="1:11" s="29" customFormat="1" ht="15.75" customHeight="1">
      <c r="A8" s="42"/>
      <c r="B8" s="43"/>
      <c r="C8" s="22"/>
      <c r="D8" s="22"/>
      <c r="E8" s="22"/>
      <c r="F8" s="467">
        <v>26</v>
      </c>
      <c r="G8" s="468"/>
      <c r="H8" s="43"/>
      <c r="I8" s="22">
        <v>1712</v>
      </c>
      <c r="J8" s="44">
        <v>878</v>
      </c>
      <c r="K8" s="44">
        <v>834</v>
      </c>
    </row>
    <row r="9" spans="1:11" s="29" customFormat="1" ht="15.75" customHeight="1">
      <c r="A9" s="42"/>
      <c r="B9" s="43"/>
      <c r="C9" s="22"/>
      <c r="D9" s="22"/>
      <c r="E9" s="22"/>
      <c r="F9" s="467">
        <v>27</v>
      </c>
      <c r="G9" s="468"/>
      <c r="H9" s="43"/>
      <c r="I9" s="22">
        <v>1867</v>
      </c>
      <c r="J9" s="44">
        <v>971</v>
      </c>
      <c r="K9" s="44">
        <v>896</v>
      </c>
    </row>
    <row r="10" spans="1:11" s="29" customFormat="1" ht="15.75" customHeight="1">
      <c r="A10" s="42"/>
      <c r="B10" s="43"/>
      <c r="C10" s="22"/>
      <c r="D10" s="22"/>
      <c r="E10" s="22"/>
      <c r="F10" s="467">
        <v>28</v>
      </c>
      <c r="G10" s="468"/>
      <c r="H10" s="43"/>
      <c r="I10" s="22">
        <v>1907</v>
      </c>
      <c r="J10" s="44">
        <v>992</v>
      </c>
      <c r="K10" s="44">
        <v>915</v>
      </c>
    </row>
    <row r="11" spans="1:11" s="29" customFormat="1" ht="15.75" customHeight="1">
      <c r="A11" s="42"/>
      <c r="B11" s="43"/>
      <c r="C11" s="22"/>
      <c r="D11" s="22"/>
      <c r="E11" s="22"/>
      <c r="F11" s="467">
        <v>29</v>
      </c>
      <c r="G11" s="468"/>
      <c r="H11" s="43"/>
      <c r="I11" s="22">
        <v>1856</v>
      </c>
      <c r="J11" s="44">
        <v>972</v>
      </c>
      <c r="K11" s="44">
        <v>884</v>
      </c>
    </row>
    <row r="12" spans="1:11" s="29" customFormat="1" ht="4.5" customHeight="1">
      <c r="A12" s="42"/>
      <c r="B12" s="43"/>
      <c r="C12" s="22"/>
      <c r="D12" s="22"/>
      <c r="E12" s="22"/>
      <c r="F12" s="41"/>
      <c r="G12" s="40"/>
      <c r="H12" s="43"/>
      <c r="I12" s="22"/>
      <c r="J12" s="19"/>
      <c r="K12" s="19"/>
    </row>
    <row r="13" spans="1:11" s="29" customFormat="1" ht="15.75" customHeight="1">
      <c r="A13" s="40" t="s">
        <v>392</v>
      </c>
      <c r="B13" s="186" t="s">
        <v>45</v>
      </c>
      <c r="C13" s="219">
        <f>SUM(C14:C18)</f>
        <v>6076</v>
      </c>
      <c r="D13" s="22">
        <f>SUM(D14:D18)</f>
        <v>3145</v>
      </c>
      <c r="E13" s="22">
        <f>SUM(E14:E18)</f>
        <v>2931</v>
      </c>
      <c r="F13" s="467" t="s">
        <v>393</v>
      </c>
      <c r="G13" s="468"/>
      <c r="H13" s="43"/>
      <c r="I13" s="22">
        <f>SUM(I14:I18)</f>
        <v>10230</v>
      </c>
      <c r="J13" s="19">
        <f>SUM(J14:J18)</f>
        <v>5328</v>
      </c>
      <c r="K13" s="19">
        <f>SUM(K14:K18)</f>
        <v>4902</v>
      </c>
    </row>
    <row r="14" spans="1:11" s="29" customFormat="1" ht="15.75" customHeight="1">
      <c r="A14" s="40">
        <v>0</v>
      </c>
      <c r="B14" s="43"/>
      <c r="C14" s="219">
        <v>1231</v>
      </c>
      <c r="D14" s="44">
        <v>619</v>
      </c>
      <c r="E14" s="44">
        <v>612</v>
      </c>
      <c r="F14" s="467">
        <v>30</v>
      </c>
      <c r="G14" s="468"/>
      <c r="H14" s="43"/>
      <c r="I14" s="22">
        <v>1945</v>
      </c>
      <c r="J14" s="44">
        <v>1030</v>
      </c>
      <c r="K14" s="44">
        <v>915</v>
      </c>
    </row>
    <row r="15" spans="1:11" s="29" customFormat="1" ht="15.75" customHeight="1">
      <c r="A15" s="40">
        <v>1</v>
      </c>
      <c r="B15" s="43"/>
      <c r="C15" s="219">
        <v>1200</v>
      </c>
      <c r="D15" s="44">
        <v>616</v>
      </c>
      <c r="E15" s="44">
        <v>584</v>
      </c>
      <c r="F15" s="467">
        <v>31</v>
      </c>
      <c r="G15" s="468"/>
      <c r="H15" s="43"/>
      <c r="I15" s="22">
        <v>2097</v>
      </c>
      <c r="J15" s="44">
        <v>1083</v>
      </c>
      <c r="K15" s="44">
        <v>1014</v>
      </c>
    </row>
    <row r="16" spans="1:11" s="29" customFormat="1" ht="15.75" customHeight="1">
      <c r="A16" s="40">
        <v>2</v>
      </c>
      <c r="B16" s="43"/>
      <c r="C16" s="219">
        <v>1190</v>
      </c>
      <c r="D16" s="44">
        <v>620</v>
      </c>
      <c r="E16" s="44">
        <v>570</v>
      </c>
      <c r="F16" s="467">
        <v>32</v>
      </c>
      <c r="G16" s="468"/>
      <c r="H16" s="43"/>
      <c r="I16" s="22">
        <v>2119</v>
      </c>
      <c r="J16" s="44">
        <v>1140</v>
      </c>
      <c r="K16" s="44">
        <v>979</v>
      </c>
    </row>
    <row r="17" spans="1:11" s="29" customFormat="1" ht="15.75" customHeight="1">
      <c r="A17" s="40">
        <v>3</v>
      </c>
      <c r="B17" s="43"/>
      <c r="C17" s="219">
        <v>1240</v>
      </c>
      <c r="D17" s="44">
        <v>654</v>
      </c>
      <c r="E17" s="44">
        <v>586</v>
      </c>
      <c r="F17" s="467">
        <v>33</v>
      </c>
      <c r="G17" s="468"/>
      <c r="H17" s="43"/>
      <c r="I17" s="22">
        <v>2075</v>
      </c>
      <c r="J17" s="44">
        <v>1079</v>
      </c>
      <c r="K17" s="44">
        <v>996</v>
      </c>
    </row>
    <row r="18" spans="1:11" s="29" customFormat="1" ht="15.75" customHeight="1">
      <c r="A18" s="40">
        <v>4</v>
      </c>
      <c r="B18" s="43"/>
      <c r="C18" s="219">
        <v>1215</v>
      </c>
      <c r="D18" s="44">
        <v>636</v>
      </c>
      <c r="E18" s="44">
        <v>579</v>
      </c>
      <c r="F18" s="467">
        <v>34</v>
      </c>
      <c r="G18" s="468"/>
      <c r="H18" s="43"/>
      <c r="I18" s="22">
        <v>1994</v>
      </c>
      <c r="J18" s="44">
        <v>996</v>
      </c>
      <c r="K18" s="44">
        <v>998</v>
      </c>
    </row>
    <row r="19" spans="1:11" s="29" customFormat="1" ht="4.5" customHeight="1">
      <c r="A19" s="40"/>
      <c r="B19" s="43"/>
      <c r="C19" s="22"/>
      <c r="D19" s="22"/>
      <c r="E19" s="22"/>
      <c r="F19" s="41"/>
      <c r="G19" s="40"/>
      <c r="H19" s="43"/>
      <c r="I19" s="22"/>
      <c r="J19" s="19"/>
      <c r="K19" s="19"/>
    </row>
    <row r="20" spans="1:11" s="29" customFormat="1" ht="15.75" customHeight="1">
      <c r="A20" s="40" t="s">
        <v>394</v>
      </c>
      <c r="B20" s="43"/>
      <c r="C20" s="219">
        <f>SUM(C21:C25)</f>
        <v>6198</v>
      </c>
      <c r="D20" s="22">
        <f>SUM(D21:D25)</f>
        <v>3117</v>
      </c>
      <c r="E20" s="22">
        <f>SUM(E21:E25)</f>
        <v>3081</v>
      </c>
      <c r="F20" s="467" t="s">
        <v>395</v>
      </c>
      <c r="G20" s="468"/>
      <c r="H20" s="43"/>
      <c r="I20" s="22">
        <f>SUM(I21:I25)</f>
        <v>11475</v>
      </c>
      <c r="J20" s="19">
        <f>SUM(J21:J25)</f>
        <v>5944</v>
      </c>
      <c r="K20" s="19">
        <f>SUM(K21:K25)</f>
        <v>5531</v>
      </c>
    </row>
    <row r="21" spans="1:11" s="29" customFormat="1" ht="15.75" customHeight="1">
      <c r="A21" s="40">
        <v>5</v>
      </c>
      <c r="B21" s="43"/>
      <c r="C21" s="219">
        <v>1236</v>
      </c>
      <c r="D21" s="44">
        <v>638</v>
      </c>
      <c r="E21" s="44">
        <v>598</v>
      </c>
      <c r="F21" s="467">
        <v>35</v>
      </c>
      <c r="G21" s="468"/>
      <c r="H21" s="43"/>
      <c r="I21" s="22">
        <v>2133</v>
      </c>
      <c r="J21" s="44">
        <v>1100</v>
      </c>
      <c r="K21" s="44">
        <v>1033</v>
      </c>
    </row>
    <row r="22" spans="1:11" s="29" customFormat="1" ht="15.75" customHeight="1">
      <c r="A22" s="40">
        <v>6</v>
      </c>
      <c r="B22" s="43"/>
      <c r="C22" s="219">
        <v>1218</v>
      </c>
      <c r="D22" s="44">
        <v>632</v>
      </c>
      <c r="E22" s="44">
        <v>586</v>
      </c>
      <c r="F22" s="467">
        <v>36</v>
      </c>
      <c r="G22" s="468"/>
      <c r="H22" s="43"/>
      <c r="I22" s="22">
        <v>2254</v>
      </c>
      <c r="J22" s="44">
        <v>1165</v>
      </c>
      <c r="K22" s="44">
        <v>1089</v>
      </c>
    </row>
    <row r="23" spans="1:11" s="29" customFormat="1" ht="15.75" customHeight="1">
      <c r="A23" s="40">
        <v>7</v>
      </c>
      <c r="B23" s="43"/>
      <c r="C23" s="219">
        <v>1255</v>
      </c>
      <c r="D23" s="44">
        <v>635</v>
      </c>
      <c r="E23" s="44">
        <v>620</v>
      </c>
      <c r="F23" s="467">
        <v>37</v>
      </c>
      <c r="G23" s="468"/>
      <c r="H23" s="43"/>
      <c r="I23" s="22">
        <v>2339</v>
      </c>
      <c r="J23" s="44">
        <v>1228</v>
      </c>
      <c r="K23" s="44">
        <v>1111</v>
      </c>
    </row>
    <row r="24" spans="1:11" s="29" customFormat="1" ht="15.75" customHeight="1">
      <c r="A24" s="40">
        <v>8</v>
      </c>
      <c r="B24" s="43"/>
      <c r="C24" s="219">
        <v>1235</v>
      </c>
      <c r="D24" s="44">
        <v>585</v>
      </c>
      <c r="E24" s="44">
        <v>650</v>
      </c>
      <c r="F24" s="467">
        <v>38</v>
      </c>
      <c r="G24" s="468"/>
      <c r="H24" s="43"/>
      <c r="I24" s="22">
        <v>2274</v>
      </c>
      <c r="J24" s="44">
        <v>1174</v>
      </c>
      <c r="K24" s="44">
        <v>1100</v>
      </c>
    </row>
    <row r="25" spans="1:11" s="29" customFormat="1" ht="15.75" customHeight="1">
      <c r="A25" s="40">
        <v>9</v>
      </c>
      <c r="B25" s="43"/>
      <c r="C25" s="219">
        <v>1254</v>
      </c>
      <c r="D25" s="44">
        <v>627</v>
      </c>
      <c r="E25" s="44">
        <v>627</v>
      </c>
      <c r="F25" s="467">
        <v>39</v>
      </c>
      <c r="G25" s="468"/>
      <c r="H25" s="43"/>
      <c r="I25" s="22">
        <v>2475</v>
      </c>
      <c r="J25" s="44">
        <v>1277</v>
      </c>
      <c r="K25" s="44">
        <v>1198</v>
      </c>
    </row>
    <row r="26" spans="1:11" s="29" customFormat="1" ht="4.5" customHeight="1">
      <c r="A26" s="40"/>
      <c r="B26" s="43"/>
      <c r="C26" s="22"/>
      <c r="D26" s="22"/>
      <c r="E26" s="22"/>
      <c r="F26" s="41"/>
      <c r="G26" s="40"/>
      <c r="H26" s="43"/>
      <c r="I26" s="22"/>
      <c r="J26" s="19"/>
      <c r="K26" s="19"/>
    </row>
    <row r="27" spans="1:11" s="29" customFormat="1" ht="15.75" customHeight="1">
      <c r="A27" s="40" t="s">
        <v>396</v>
      </c>
      <c r="B27" s="43"/>
      <c r="C27" s="219">
        <f>SUM(C28:C32)</f>
        <v>6475</v>
      </c>
      <c r="D27" s="22">
        <f>SUM(D28:D32)</f>
        <v>3265</v>
      </c>
      <c r="E27" s="22">
        <f>SUM(E28:E32)</f>
        <v>3210</v>
      </c>
      <c r="F27" s="467" t="s">
        <v>397</v>
      </c>
      <c r="G27" s="468"/>
      <c r="H27" s="43"/>
      <c r="I27" s="22">
        <f>SUM(I28:I32)</f>
        <v>13656</v>
      </c>
      <c r="J27" s="19">
        <f>SUM(J28:J32)</f>
        <v>7067</v>
      </c>
      <c r="K27" s="19">
        <f>SUM(K28:K32)</f>
        <v>6589</v>
      </c>
    </row>
    <row r="28" spans="1:11" s="29" customFormat="1" ht="15.75" customHeight="1">
      <c r="A28" s="40">
        <v>10</v>
      </c>
      <c r="B28" s="43"/>
      <c r="C28" s="219">
        <v>1189</v>
      </c>
      <c r="D28" s="44">
        <v>602</v>
      </c>
      <c r="E28" s="44">
        <v>587</v>
      </c>
      <c r="F28" s="467">
        <v>40</v>
      </c>
      <c r="G28" s="468"/>
      <c r="H28" s="43"/>
      <c r="I28" s="22">
        <v>2564</v>
      </c>
      <c r="J28" s="44">
        <v>1364</v>
      </c>
      <c r="K28" s="44">
        <v>1200</v>
      </c>
    </row>
    <row r="29" spans="1:11" s="29" customFormat="1" ht="15.75" customHeight="1">
      <c r="A29" s="40">
        <v>11</v>
      </c>
      <c r="B29" s="43"/>
      <c r="C29" s="219">
        <v>1338</v>
      </c>
      <c r="D29" s="44">
        <v>680</v>
      </c>
      <c r="E29" s="44">
        <v>658</v>
      </c>
      <c r="F29" s="467">
        <v>41</v>
      </c>
      <c r="G29" s="468"/>
      <c r="H29" s="43"/>
      <c r="I29" s="22">
        <v>2719</v>
      </c>
      <c r="J29" s="44">
        <v>1424</v>
      </c>
      <c r="K29" s="44">
        <v>1295</v>
      </c>
    </row>
    <row r="30" spans="1:11" s="29" customFormat="1" ht="15.75" customHeight="1">
      <c r="A30" s="40">
        <v>12</v>
      </c>
      <c r="B30" s="43"/>
      <c r="C30" s="219">
        <v>1304</v>
      </c>
      <c r="D30" s="44">
        <v>669</v>
      </c>
      <c r="E30" s="44">
        <v>635</v>
      </c>
      <c r="F30" s="467">
        <v>42</v>
      </c>
      <c r="G30" s="468"/>
      <c r="H30" s="43"/>
      <c r="I30" s="22">
        <v>2895</v>
      </c>
      <c r="J30" s="44">
        <v>1447</v>
      </c>
      <c r="K30" s="44">
        <v>1448</v>
      </c>
    </row>
    <row r="31" spans="1:11" s="29" customFormat="1" ht="15.75" customHeight="1">
      <c r="A31" s="40">
        <v>13</v>
      </c>
      <c r="B31" s="43"/>
      <c r="C31" s="219">
        <v>1305</v>
      </c>
      <c r="D31" s="44">
        <v>660</v>
      </c>
      <c r="E31" s="44">
        <v>645</v>
      </c>
      <c r="F31" s="467">
        <v>43</v>
      </c>
      <c r="G31" s="468"/>
      <c r="H31" s="43"/>
      <c r="I31" s="22">
        <v>2767</v>
      </c>
      <c r="J31" s="44">
        <v>1436</v>
      </c>
      <c r="K31" s="44">
        <v>1331</v>
      </c>
    </row>
    <row r="32" spans="1:11" s="29" customFormat="1" ht="15.75" customHeight="1">
      <c r="A32" s="40">
        <v>14</v>
      </c>
      <c r="B32" s="43"/>
      <c r="C32" s="219">
        <v>1339</v>
      </c>
      <c r="D32" s="44">
        <v>654</v>
      </c>
      <c r="E32" s="44">
        <v>685</v>
      </c>
      <c r="F32" s="467">
        <v>44</v>
      </c>
      <c r="G32" s="468"/>
      <c r="H32" s="43"/>
      <c r="I32" s="22">
        <v>2711</v>
      </c>
      <c r="J32" s="44">
        <v>1396</v>
      </c>
      <c r="K32" s="44">
        <v>1315</v>
      </c>
    </row>
    <row r="33" spans="1:11" s="29" customFormat="1" ht="4.5" customHeight="1">
      <c r="A33" s="40"/>
      <c r="B33" s="43"/>
      <c r="C33" s="22"/>
      <c r="D33" s="22"/>
      <c r="E33" s="22"/>
      <c r="F33" s="41"/>
      <c r="G33" s="40"/>
      <c r="H33" s="43"/>
      <c r="I33" s="22"/>
      <c r="J33" s="19"/>
      <c r="K33" s="19"/>
    </row>
    <row r="34" spans="1:11" s="29" customFormat="1" ht="15.75" customHeight="1">
      <c r="A34" s="40" t="s">
        <v>398</v>
      </c>
      <c r="B34" s="43"/>
      <c r="C34" s="219">
        <f>SUM(C35:C39)</f>
        <v>7236</v>
      </c>
      <c r="D34" s="22">
        <f>SUM(D35:D39)</f>
        <v>3627</v>
      </c>
      <c r="E34" s="22">
        <f>SUM(E35:E39)</f>
        <v>3609</v>
      </c>
      <c r="F34" s="467" t="s">
        <v>399</v>
      </c>
      <c r="G34" s="468"/>
      <c r="H34" s="43"/>
      <c r="I34" s="22">
        <f>SUM(I35:I39)</f>
        <v>12230</v>
      </c>
      <c r="J34" s="19">
        <f>SUM(J35:J39)</f>
        <v>6382</v>
      </c>
      <c r="K34" s="19">
        <f>SUM(K35:K39)</f>
        <v>5848</v>
      </c>
    </row>
    <row r="35" spans="1:11" s="29" customFormat="1" ht="15.75" customHeight="1">
      <c r="A35" s="40">
        <v>15</v>
      </c>
      <c r="B35" s="43"/>
      <c r="C35" s="219">
        <v>1314</v>
      </c>
      <c r="D35" s="44">
        <v>657</v>
      </c>
      <c r="E35" s="44">
        <v>657</v>
      </c>
      <c r="F35" s="467">
        <v>45</v>
      </c>
      <c r="G35" s="468"/>
      <c r="H35" s="43"/>
      <c r="I35" s="22">
        <v>2663</v>
      </c>
      <c r="J35" s="44">
        <v>1373</v>
      </c>
      <c r="K35" s="44">
        <v>1290</v>
      </c>
    </row>
    <row r="36" spans="1:11" s="29" customFormat="1" ht="15.75" customHeight="1">
      <c r="A36" s="40">
        <v>16</v>
      </c>
      <c r="B36" s="43"/>
      <c r="C36" s="219">
        <v>1321</v>
      </c>
      <c r="D36" s="44">
        <v>676</v>
      </c>
      <c r="E36" s="44">
        <v>645</v>
      </c>
      <c r="F36" s="467">
        <v>46</v>
      </c>
      <c r="G36" s="468"/>
      <c r="H36" s="43"/>
      <c r="I36" s="22">
        <v>2548</v>
      </c>
      <c r="J36" s="44">
        <v>1333</v>
      </c>
      <c r="K36" s="44">
        <v>1215</v>
      </c>
    </row>
    <row r="37" spans="1:11" s="29" customFormat="1" ht="15.75" customHeight="1">
      <c r="A37" s="40">
        <v>17</v>
      </c>
      <c r="B37" s="43"/>
      <c r="C37" s="219">
        <v>1375</v>
      </c>
      <c r="D37" s="44">
        <v>701</v>
      </c>
      <c r="E37" s="44">
        <v>674</v>
      </c>
      <c r="F37" s="467">
        <v>47</v>
      </c>
      <c r="G37" s="468"/>
      <c r="H37" s="43"/>
      <c r="I37" s="22">
        <v>2530</v>
      </c>
      <c r="J37" s="44">
        <v>1316</v>
      </c>
      <c r="K37" s="44">
        <v>1214</v>
      </c>
    </row>
    <row r="38" spans="1:11" s="29" customFormat="1" ht="15.75" customHeight="1">
      <c r="A38" s="40">
        <v>18</v>
      </c>
      <c r="B38" s="43"/>
      <c r="C38" s="219">
        <v>1515</v>
      </c>
      <c r="D38" s="44">
        <v>720</v>
      </c>
      <c r="E38" s="44">
        <v>795</v>
      </c>
      <c r="F38" s="467">
        <v>48</v>
      </c>
      <c r="G38" s="468"/>
      <c r="H38" s="43"/>
      <c r="I38" s="22">
        <v>2509</v>
      </c>
      <c r="J38" s="44">
        <v>1312</v>
      </c>
      <c r="K38" s="44">
        <v>1197</v>
      </c>
    </row>
    <row r="39" spans="1:11" s="29" customFormat="1" ht="15.75" customHeight="1">
      <c r="A39" s="40">
        <v>19</v>
      </c>
      <c r="B39" s="43"/>
      <c r="C39" s="219">
        <v>1711</v>
      </c>
      <c r="D39" s="44">
        <v>873</v>
      </c>
      <c r="E39" s="44">
        <v>838</v>
      </c>
      <c r="F39" s="467">
        <v>49</v>
      </c>
      <c r="G39" s="468"/>
      <c r="H39" s="43"/>
      <c r="I39" s="22">
        <v>1980</v>
      </c>
      <c r="J39" s="44">
        <v>1048</v>
      </c>
      <c r="K39" s="44">
        <v>932</v>
      </c>
    </row>
    <row r="40" spans="1:11" s="29" customFormat="1" ht="4.5" customHeight="1">
      <c r="A40" s="40"/>
      <c r="B40" s="43"/>
      <c r="C40" s="22"/>
      <c r="D40" s="22"/>
      <c r="E40" s="22"/>
      <c r="F40" s="41"/>
      <c r="G40" s="40"/>
      <c r="H40" s="43"/>
      <c r="I40" s="22"/>
      <c r="J40" s="19"/>
      <c r="K40" s="19"/>
    </row>
    <row r="41" spans="1:11" s="29" customFormat="1" ht="15.75" customHeight="1">
      <c r="A41" s="40" t="s">
        <v>400</v>
      </c>
      <c r="B41" s="43"/>
      <c r="C41" s="219">
        <f>SUM(C42:C46)</f>
        <v>8709</v>
      </c>
      <c r="D41" s="22">
        <f>SUM(D42:D46)</f>
        <v>4317</v>
      </c>
      <c r="E41" s="22">
        <f>SUM(E42:E46)</f>
        <v>4392</v>
      </c>
      <c r="F41" s="467" t="s">
        <v>401</v>
      </c>
      <c r="G41" s="468"/>
      <c r="H41" s="43"/>
      <c r="I41" s="22">
        <f>SUM(I42:I46)</f>
        <v>10716</v>
      </c>
      <c r="J41" s="19">
        <f>SUM(J42:J46)</f>
        <v>5578</v>
      </c>
      <c r="K41" s="19">
        <f>SUM(K42:K46)</f>
        <v>5138</v>
      </c>
    </row>
    <row r="42" spans="1:11" s="29" customFormat="1" ht="15.75" customHeight="1">
      <c r="A42" s="40">
        <v>20</v>
      </c>
      <c r="B42" s="43"/>
      <c r="C42" s="219">
        <v>1796</v>
      </c>
      <c r="D42" s="44">
        <v>866</v>
      </c>
      <c r="E42" s="44">
        <v>930</v>
      </c>
      <c r="F42" s="467">
        <v>50</v>
      </c>
      <c r="G42" s="468"/>
      <c r="H42" s="43"/>
      <c r="I42" s="22">
        <v>2437</v>
      </c>
      <c r="J42" s="44">
        <v>1273</v>
      </c>
      <c r="K42" s="44">
        <v>1164</v>
      </c>
    </row>
    <row r="43" spans="1:11" s="29" customFormat="1" ht="15.75" customHeight="1">
      <c r="A43" s="40">
        <v>21</v>
      </c>
      <c r="B43" s="43"/>
      <c r="C43" s="219">
        <v>1795</v>
      </c>
      <c r="D43" s="44">
        <v>872</v>
      </c>
      <c r="E43" s="44">
        <v>923</v>
      </c>
      <c r="F43" s="467">
        <v>51</v>
      </c>
      <c r="G43" s="468"/>
      <c r="H43" s="43"/>
      <c r="I43" s="22">
        <v>2272</v>
      </c>
      <c r="J43" s="44">
        <v>1199</v>
      </c>
      <c r="K43" s="44">
        <v>1073</v>
      </c>
    </row>
    <row r="44" spans="1:11" s="29" customFormat="1" ht="15.75" customHeight="1">
      <c r="A44" s="40">
        <v>22</v>
      </c>
      <c r="B44" s="43"/>
      <c r="C44" s="219">
        <v>1774</v>
      </c>
      <c r="D44" s="44">
        <v>867</v>
      </c>
      <c r="E44" s="44">
        <v>907</v>
      </c>
      <c r="F44" s="467">
        <v>52</v>
      </c>
      <c r="G44" s="468"/>
      <c r="H44" s="43"/>
      <c r="I44" s="22">
        <v>2132</v>
      </c>
      <c r="J44" s="44">
        <v>1107</v>
      </c>
      <c r="K44" s="44">
        <v>1025</v>
      </c>
    </row>
    <row r="45" spans="1:11" s="29" customFormat="1" ht="15.75" customHeight="1">
      <c r="A45" s="40">
        <v>23</v>
      </c>
      <c r="B45" s="43"/>
      <c r="C45" s="219">
        <v>1747</v>
      </c>
      <c r="D45" s="44">
        <v>913</v>
      </c>
      <c r="E45" s="44">
        <v>834</v>
      </c>
      <c r="F45" s="467">
        <v>53</v>
      </c>
      <c r="G45" s="468"/>
      <c r="H45" s="43"/>
      <c r="I45" s="22">
        <v>1964</v>
      </c>
      <c r="J45" s="44">
        <v>1036</v>
      </c>
      <c r="K45" s="44">
        <v>928</v>
      </c>
    </row>
    <row r="46" spans="1:11" s="29" customFormat="1" ht="15.75" customHeight="1">
      <c r="A46" s="40">
        <v>24</v>
      </c>
      <c r="B46" s="43"/>
      <c r="C46" s="219">
        <v>1597</v>
      </c>
      <c r="D46" s="44">
        <v>799</v>
      </c>
      <c r="E46" s="44">
        <v>798</v>
      </c>
      <c r="F46" s="467">
        <v>54</v>
      </c>
      <c r="G46" s="468"/>
      <c r="H46" s="43"/>
      <c r="I46" s="22">
        <v>1911</v>
      </c>
      <c r="J46" s="44">
        <v>963</v>
      </c>
      <c r="K46" s="44">
        <v>948</v>
      </c>
    </row>
    <row r="47" spans="1:11" s="29" customFormat="1" ht="4.5" customHeight="1">
      <c r="A47" s="173"/>
      <c r="B47" s="174"/>
      <c r="C47" s="175"/>
      <c r="D47" s="176"/>
      <c r="E47" s="176"/>
      <c r="F47" s="177"/>
      <c r="G47" s="173"/>
      <c r="H47" s="174"/>
      <c r="I47" s="175"/>
      <c r="J47" s="176"/>
      <c r="K47" s="176"/>
    </row>
    <row r="48" spans="1:11" s="29" customFormat="1" ht="13.5" customHeight="1">
      <c r="A48" s="40"/>
      <c r="B48" s="42"/>
      <c r="C48" s="22"/>
      <c r="D48" s="192"/>
      <c r="E48" s="192"/>
      <c r="F48" s="40"/>
      <c r="G48" s="40"/>
      <c r="H48" s="42"/>
      <c r="I48" s="22"/>
      <c r="J48" s="192"/>
      <c r="K48" s="192"/>
    </row>
    <row r="49" spans="1:11" s="29" customFormat="1" ht="13.5" customHeight="1">
      <c r="A49" s="40"/>
      <c r="B49" s="42"/>
      <c r="C49" s="22"/>
      <c r="D49" s="192"/>
      <c r="E49" s="192"/>
      <c r="F49" s="40"/>
      <c r="G49" s="40"/>
      <c r="H49" s="42"/>
      <c r="I49" s="22"/>
      <c r="J49" s="192"/>
      <c r="K49" s="192"/>
    </row>
    <row r="50" spans="1:11" s="29" customFormat="1" ht="13.5" customHeight="1">
      <c r="A50" s="40"/>
      <c r="B50" s="42"/>
      <c r="C50" s="22"/>
      <c r="D50" s="192"/>
      <c r="E50" s="192"/>
      <c r="F50" s="40"/>
      <c r="G50" s="40"/>
      <c r="H50" s="42"/>
      <c r="I50" s="22"/>
      <c r="J50" s="192"/>
      <c r="K50" s="192"/>
    </row>
    <row r="51" spans="1:11" s="29" customFormat="1" ht="13.5" customHeight="1">
      <c r="A51" s="40"/>
      <c r="B51" s="42"/>
      <c r="C51" s="22"/>
      <c r="D51" s="192"/>
      <c r="E51" s="192"/>
      <c r="F51" s="40"/>
      <c r="G51" s="40"/>
      <c r="H51" s="42"/>
      <c r="I51" s="22"/>
      <c r="J51" s="192"/>
      <c r="K51" s="192"/>
    </row>
    <row r="52" spans="1:11" s="29" customFormat="1" ht="13.5" customHeight="1">
      <c r="A52" s="40"/>
      <c r="B52" s="42"/>
      <c r="C52" s="22"/>
      <c r="D52" s="192"/>
      <c r="E52" s="192"/>
      <c r="F52" s="40"/>
      <c r="G52" s="40"/>
      <c r="H52" s="42"/>
      <c r="I52" s="22"/>
      <c r="J52" s="192"/>
      <c r="K52" s="192"/>
    </row>
    <row r="53" spans="1:11" s="29" customFormat="1" ht="12.75" customHeight="1">
      <c r="A53" s="34"/>
      <c r="B53" s="42"/>
      <c r="C53" s="22"/>
      <c r="D53" s="192"/>
      <c r="E53" s="481"/>
      <c r="F53" s="481"/>
      <c r="G53" s="481"/>
      <c r="H53" s="481"/>
      <c r="I53" s="22"/>
      <c r="J53" s="192"/>
      <c r="K53" s="192"/>
    </row>
    <row r="54" spans="1:11" s="29" customFormat="1" ht="12.75" customHeight="1">
      <c r="A54" s="414" t="s">
        <v>220</v>
      </c>
      <c r="B54" s="42"/>
      <c r="C54" s="22"/>
      <c r="D54" s="192"/>
      <c r="E54" s="192"/>
      <c r="F54" s="40"/>
      <c r="G54" s="40"/>
      <c r="H54" s="42"/>
      <c r="I54" s="22"/>
      <c r="J54" s="192"/>
      <c r="K54" s="192"/>
    </row>
    <row r="55" spans="1:11" s="29" customFormat="1" ht="12.75" customHeight="1">
      <c r="A55" s="34"/>
      <c r="B55" s="42"/>
      <c r="C55" s="22"/>
      <c r="D55" s="192"/>
      <c r="E55" s="192"/>
      <c r="F55" s="40"/>
      <c r="G55" s="40"/>
      <c r="H55" s="42"/>
      <c r="I55" s="22"/>
      <c r="J55" s="192"/>
      <c r="K55" s="192"/>
    </row>
    <row r="56" spans="1:11" s="29" customFormat="1" ht="19.5" customHeight="1">
      <c r="A56" s="475" t="s">
        <v>44</v>
      </c>
      <c r="B56" s="476"/>
      <c r="C56" s="26" t="s">
        <v>281</v>
      </c>
      <c r="D56" s="27" t="s">
        <v>6</v>
      </c>
      <c r="E56" s="25" t="s">
        <v>7</v>
      </c>
      <c r="F56" s="477" t="s">
        <v>44</v>
      </c>
      <c r="G56" s="476"/>
      <c r="H56" s="476"/>
      <c r="I56" s="26" t="s">
        <v>58</v>
      </c>
      <c r="J56" s="27" t="s">
        <v>6</v>
      </c>
      <c r="K56" s="25" t="s">
        <v>7</v>
      </c>
    </row>
    <row r="57" spans="1:11" s="29" customFormat="1" ht="4.5" customHeight="1">
      <c r="A57" s="28"/>
      <c r="B57" s="24"/>
      <c r="C57" s="28"/>
      <c r="D57" s="28"/>
      <c r="E57" s="28"/>
      <c r="F57" s="136"/>
      <c r="G57" s="28"/>
      <c r="H57" s="24"/>
      <c r="I57" s="28"/>
      <c r="J57" s="28"/>
      <c r="K57" s="28"/>
    </row>
    <row r="58" spans="1:11" s="29" customFormat="1" ht="15.75" customHeight="1">
      <c r="A58" s="40" t="s">
        <v>402</v>
      </c>
      <c r="B58" s="186" t="s">
        <v>45</v>
      </c>
      <c r="C58" s="22">
        <f>SUM(C59:C63)</f>
        <v>8792</v>
      </c>
      <c r="D58" s="19">
        <f>SUM(D59:D63)</f>
        <v>4441</v>
      </c>
      <c r="E58" s="19">
        <f>SUM(E59:E63)</f>
        <v>4351</v>
      </c>
      <c r="F58" s="467" t="s">
        <v>403</v>
      </c>
      <c r="G58" s="468"/>
      <c r="H58" s="186" t="s">
        <v>45</v>
      </c>
      <c r="I58" s="19">
        <f>SUM(I59:I63)</f>
        <v>3124</v>
      </c>
      <c r="J58" s="19">
        <f>SUM(J59:J63)</f>
        <v>1105</v>
      </c>
      <c r="K58" s="19">
        <f>SUM(K59:K63)</f>
        <v>2019</v>
      </c>
    </row>
    <row r="59" spans="1:11" s="29" customFormat="1" ht="15.75" customHeight="1">
      <c r="A59" s="40">
        <v>55</v>
      </c>
      <c r="B59" s="43"/>
      <c r="C59" s="22">
        <v>1754</v>
      </c>
      <c r="D59" s="48">
        <v>907</v>
      </c>
      <c r="E59" s="48">
        <v>847</v>
      </c>
      <c r="F59" s="467">
        <v>85</v>
      </c>
      <c r="G59" s="468"/>
      <c r="H59" s="43"/>
      <c r="I59" s="19">
        <v>790</v>
      </c>
      <c r="J59" s="48">
        <v>309</v>
      </c>
      <c r="K59" s="48">
        <v>481</v>
      </c>
    </row>
    <row r="60" spans="1:11" s="29" customFormat="1" ht="15.75" customHeight="1">
      <c r="A60" s="40">
        <v>56</v>
      </c>
      <c r="B60" s="43"/>
      <c r="C60" s="22">
        <v>1789</v>
      </c>
      <c r="D60" s="48">
        <v>926</v>
      </c>
      <c r="E60" s="48">
        <v>863</v>
      </c>
      <c r="F60" s="467">
        <v>86</v>
      </c>
      <c r="G60" s="468"/>
      <c r="H60" s="43"/>
      <c r="I60" s="19">
        <v>700</v>
      </c>
      <c r="J60" s="48">
        <v>249</v>
      </c>
      <c r="K60" s="48">
        <v>451</v>
      </c>
    </row>
    <row r="61" spans="1:11" s="29" customFormat="1" ht="15.75" customHeight="1">
      <c r="A61" s="40">
        <v>57</v>
      </c>
      <c r="B61" s="43"/>
      <c r="C61" s="22">
        <v>1756</v>
      </c>
      <c r="D61" s="48">
        <v>872</v>
      </c>
      <c r="E61" s="48">
        <v>884</v>
      </c>
      <c r="F61" s="467">
        <v>87</v>
      </c>
      <c r="G61" s="468"/>
      <c r="H61" s="43"/>
      <c r="I61" s="19">
        <v>620</v>
      </c>
      <c r="J61" s="48">
        <v>218</v>
      </c>
      <c r="K61" s="48">
        <v>402</v>
      </c>
    </row>
    <row r="62" spans="1:11" s="29" customFormat="1" ht="15.75" customHeight="1">
      <c r="A62" s="40">
        <v>58</v>
      </c>
      <c r="B62" s="43"/>
      <c r="C62" s="22">
        <v>1780</v>
      </c>
      <c r="D62" s="48">
        <v>895</v>
      </c>
      <c r="E62" s="48">
        <v>885</v>
      </c>
      <c r="F62" s="467">
        <v>88</v>
      </c>
      <c r="G62" s="468"/>
      <c r="H62" s="43"/>
      <c r="I62" s="19">
        <v>529</v>
      </c>
      <c r="J62" s="48">
        <v>175</v>
      </c>
      <c r="K62" s="48">
        <v>354</v>
      </c>
    </row>
    <row r="63" spans="1:11" s="29" customFormat="1" ht="15.75" customHeight="1">
      <c r="A63" s="40">
        <v>59</v>
      </c>
      <c r="B63" s="43"/>
      <c r="C63" s="22">
        <v>1713</v>
      </c>
      <c r="D63" s="48">
        <v>841</v>
      </c>
      <c r="E63" s="48">
        <v>872</v>
      </c>
      <c r="F63" s="467">
        <v>89</v>
      </c>
      <c r="G63" s="468"/>
      <c r="H63" s="43"/>
      <c r="I63" s="19">
        <v>485</v>
      </c>
      <c r="J63" s="48">
        <v>154</v>
      </c>
      <c r="K63" s="48">
        <v>331</v>
      </c>
    </row>
    <row r="64" spans="1:11" s="29" customFormat="1" ht="4.5" customHeight="1">
      <c r="A64" s="40"/>
      <c r="B64" s="43"/>
      <c r="C64" s="22"/>
      <c r="D64" s="19"/>
      <c r="E64" s="19"/>
      <c r="F64" s="41"/>
      <c r="G64" s="40"/>
      <c r="H64" s="43"/>
      <c r="I64" s="19"/>
      <c r="J64" s="19"/>
      <c r="K64" s="19"/>
    </row>
    <row r="65" spans="1:11" s="29" customFormat="1" ht="15.75" customHeight="1">
      <c r="A65" s="40" t="s">
        <v>404</v>
      </c>
      <c r="B65" s="43"/>
      <c r="C65" s="22">
        <f>SUM(C66:C70)</f>
        <v>9892</v>
      </c>
      <c r="D65" s="19">
        <f>SUM(D66:D70)</f>
        <v>4864</v>
      </c>
      <c r="E65" s="19">
        <f>SUM(E66:E70)</f>
        <v>5028</v>
      </c>
      <c r="F65" s="467" t="s">
        <v>405</v>
      </c>
      <c r="G65" s="468"/>
      <c r="H65" s="43"/>
      <c r="I65" s="19">
        <f>SUM(I66:I70)</f>
        <v>1241</v>
      </c>
      <c r="J65" s="19">
        <f>SUM(J66:J70)</f>
        <v>305</v>
      </c>
      <c r="K65" s="19">
        <f>SUM(K66:K70)</f>
        <v>936</v>
      </c>
    </row>
    <row r="66" spans="1:11" s="29" customFormat="1" ht="15.75" customHeight="1">
      <c r="A66" s="40">
        <v>60</v>
      </c>
      <c r="B66" s="43"/>
      <c r="C66" s="22">
        <v>1818</v>
      </c>
      <c r="D66" s="48">
        <v>890</v>
      </c>
      <c r="E66" s="48">
        <v>928</v>
      </c>
      <c r="F66" s="467">
        <v>90</v>
      </c>
      <c r="G66" s="468"/>
      <c r="H66" s="43"/>
      <c r="I66" s="19">
        <v>377</v>
      </c>
      <c r="J66" s="48">
        <v>116</v>
      </c>
      <c r="K66" s="48">
        <v>261</v>
      </c>
    </row>
    <row r="67" spans="1:11" s="29" customFormat="1" ht="15.75" customHeight="1">
      <c r="A67" s="40">
        <v>61</v>
      </c>
      <c r="B67" s="43"/>
      <c r="C67" s="22">
        <v>1858</v>
      </c>
      <c r="D67" s="48">
        <v>920</v>
      </c>
      <c r="E67" s="48">
        <v>938</v>
      </c>
      <c r="F67" s="467">
        <v>91</v>
      </c>
      <c r="G67" s="468"/>
      <c r="H67" s="43"/>
      <c r="I67" s="19">
        <v>304</v>
      </c>
      <c r="J67" s="48">
        <v>73</v>
      </c>
      <c r="K67" s="48">
        <v>231</v>
      </c>
    </row>
    <row r="68" spans="1:11" s="29" customFormat="1" ht="15.75" customHeight="1">
      <c r="A68" s="40">
        <v>62</v>
      </c>
      <c r="B68" s="43"/>
      <c r="C68" s="22">
        <v>1941</v>
      </c>
      <c r="D68" s="48">
        <v>976</v>
      </c>
      <c r="E68" s="48">
        <v>965</v>
      </c>
      <c r="F68" s="467">
        <v>92</v>
      </c>
      <c r="G68" s="468"/>
      <c r="H68" s="43"/>
      <c r="I68" s="19">
        <v>235</v>
      </c>
      <c r="J68" s="48">
        <v>53</v>
      </c>
      <c r="K68" s="48">
        <v>182</v>
      </c>
    </row>
    <row r="69" spans="1:11" s="29" customFormat="1" ht="15.75" customHeight="1">
      <c r="A69" s="40">
        <v>63</v>
      </c>
      <c r="B69" s="43"/>
      <c r="C69" s="22">
        <v>2077</v>
      </c>
      <c r="D69" s="48">
        <v>1000</v>
      </c>
      <c r="E69" s="48">
        <v>1077</v>
      </c>
      <c r="F69" s="467">
        <v>93</v>
      </c>
      <c r="G69" s="468"/>
      <c r="H69" s="43"/>
      <c r="I69" s="19">
        <v>174</v>
      </c>
      <c r="J69" s="48">
        <v>36</v>
      </c>
      <c r="K69" s="48">
        <v>138</v>
      </c>
    </row>
    <row r="70" spans="1:11" s="29" customFormat="1" ht="15.75" customHeight="1">
      <c r="A70" s="40">
        <v>64</v>
      </c>
      <c r="B70" s="43"/>
      <c r="C70" s="22">
        <v>2198</v>
      </c>
      <c r="D70" s="48">
        <v>1078</v>
      </c>
      <c r="E70" s="48">
        <v>1120</v>
      </c>
      <c r="F70" s="467">
        <v>94</v>
      </c>
      <c r="G70" s="468"/>
      <c r="H70" s="43"/>
      <c r="I70" s="19">
        <v>151</v>
      </c>
      <c r="J70" s="48">
        <v>27</v>
      </c>
      <c r="K70" s="48">
        <v>124</v>
      </c>
    </row>
    <row r="71" spans="1:11" s="29" customFormat="1" ht="4.5" customHeight="1">
      <c r="A71" s="40"/>
      <c r="B71" s="43"/>
      <c r="C71" s="22"/>
      <c r="D71" s="19"/>
      <c r="E71" s="19"/>
      <c r="F71" s="41"/>
      <c r="G71" s="40"/>
      <c r="H71" s="43"/>
      <c r="I71" s="19"/>
      <c r="J71" s="19"/>
      <c r="K71" s="19"/>
    </row>
    <row r="72" spans="1:11" s="29" customFormat="1" ht="15.75" customHeight="1">
      <c r="A72" s="40" t="s">
        <v>406</v>
      </c>
      <c r="B72" s="43"/>
      <c r="C72" s="22">
        <f>SUM(C73:C77)</f>
        <v>11763</v>
      </c>
      <c r="D72" s="19">
        <f>SUM(D73:D77)</f>
        <v>5635</v>
      </c>
      <c r="E72" s="19">
        <f>SUM(E73:E77)</f>
        <v>6128</v>
      </c>
      <c r="F72" s="467" t="s">
        <v>407</v>
      </c>
      <c r="G72" s="468"/>
      <c r="H72" s="43"/>
      <c r="I72" s="19">
        <f>SUM(I73:I77)</f>
        <v>378</v>
      </c>
      <c r="J72" s="19">
        <f>SUM(J73:J77)</f>
        <v>67</v>
      </c>
      <c r="K72" s="19">
        <f>SUM(K73:K77)</f>
        <v>311</v>
      </c>
    </row>
    <row r="73" spans="1:11" s="29" customFormat="1" ht="15.75" customHeight="1">
      <c r="A73" s="40">
        <v>65</v>
      </c>
      <c r="B73" s="43"/>
      <c r="C73" s="22">
        <v>2355</v>
      </c>
      <c r="D73" s="48">
        <v>1169</v>
      </c>
      <c r="E73" s="48">
        <v>1186</v>
      </c>
      <c r="F73" s="467">
        <v>95</v>
      </c>
      <c r="G73" s="468"/>
      <c r="H73" s="43"/>
      <c r="I73" s="19">
        <v>125</v>
      </c>
      <c r="J73" s="48">
        <v>28</v>
      </c>
      <c r="K73" s="48">
        <v>97</v>
      </c>
    </row>
    <row r="74" spans="1:11" s="29" customFormat="1" ht="15.75" customHeight="1">
      <c r="A74" s="40">
        <v>66</v>
      </c>
      <c r="B74" s="43"/>
      <c r="C74" s="22">
        <v>2438</v>
      </c>
      <c r="D74" s="48">
        <v>1179</v>
      </c>
      <c r="E74" s="48">
        <v>1259</v>
      </c>
      <c r="F74" s="467">
        <v>96</v>
      </c>
      <c r="G74" s="468"/>
      <c r="H74" s="43"/>
      <c r="I74" s="19">
        <v>96</v>
      </c>
      <c r="J74" s="48">
        <v>15</v>
      </c>
      <c r="K74" s="48">
        <v>81</v>
      </c>
    </row>
    <row r="75" spans="1:11" s="29" customFormat="1" ht="15.75" customHeight="1">
      <c r="A75" s="40">
        <v>67</v>
      </c>
      <c r="B75" s="43"/>
      <c r="C75" s="22">
        <v>2699</v>
      </c>
      <c r="D75" s="48">
        <v>1222</v>
      </c>
      <c r="E75" s="48">
        <v>1477</v>
      </c>
      <c r="F75" s="467">
        <v>97</v>
      </c>
      <c r="G75" s="468"/>
      <c r="H75" s="43"/>
      <c r="I75" s="19">
        <v>71</v>
      </c>
      <c r="J75" s="48">
        <v>13</v>
      </c>
      <c r="K75" s="48">
        <v>58</v>
      </c>
    </row>
    <row r="76" spans="1:11" s="29" customFormat="1" ht="15.75" customHeight="1">
      <c r="A76" s="40">
        <v>68</v>
      </c>
      <c r="B76" s="43"/>
      <c r="C76" s="22">
        <v>2583</v>
      </c>
      <c r="D76" s="48">
        <v>1282</v>
      </c>
      <c r="E76" s="48">
        <v>1301</v>
      </c>
      <c r="F76" s="467">
        <v>98</v>
      </c>
      <c r="G76" s="468"/>
      <c r="H76" s="43"/>
      <c r="I76" s="19">
        <v>42</v>
      </c>
      <c r="J76" s="48">
        <v>7</v>
      </c>
      <c r="K76" s="48">
        <v>35</v>
      </c>
    </row>
    <row r="77" spans="1:11" s="29" customFormat="1" ht="15.75" customHeight="1">
      <c r="A77" s="40">
        <v>69</v>
      </c>
      <c r="B77" s="43"/>
      <c r="C77" s="22">
        <v>1688</v>
      </c>
      <c r="D77" s="48">
        <v>783</v>
      </c>
      <c r="E77" s="48">
        <v>905</v>
      </c>
      <c r="F77" s="467">
        <v>99</v>
      </c>
      <c r="G77" s="468"/>
      <c r="H77" s="43"/>
      <c r="I77" s="19">
        <v>44</v>
      </c>
      <c r="J77" s="48">
        <v>4</v>
      </c>
      <c r="K77" s="48">
        <v>40</v>
      </c>
    </row>
    <row r="78" spans="1:11" s="29" customFormat="1" ht="4.5" customHeight="1">
      <c r="A78" s="40"/>
      <c r="B78" s="43"/>
      <c r="C78" s="22"/>
      <c r="D78" s="19"/>
      <c r="E78" s="19"/>
      <c r="F78" s="49"/>
      <c r="G78" s="42"/>
      <c r="H78" s="43"/>
      <c r="I78" s="19"/>
      <c r="J78" s="19"/>
      <c r="K78" s="19"/>
    </row>
    <row r="79" spans="1:11" s="29" customFormat="1" ht="15.75" customHeight="1">
      <c r="A79" s="40" t="s">
        <v>408</v>
      </c>
      <c r="B79" s="43"/>
      <c r="C79" s="22">
        <f>SUM(C80:C84)</f>
        <v>10086</v>
      </c>
      <c r="D79" s="19">
        <f>SUM(D80:D84)</f>
        <v>4605</v>
      </c>
      <c r="E79" s="19">
        <f>SUM(E80:E84)</f>
        <v>5481</v>
      </c>
      <c r="F79" s="467" t="s">
        <v>46</v>
      </c>
      <c r="G79" s="468"/>
      <c r="H79" s="469"/>
      <c r="I79" s="19">
        <v>61</v>
      </c>
      <c r="J79" s="48">
        <v>5</v>
      </c>
      <c r="K79" s="48">
        <v>56</v>
      </c>
    </row>
    <row r="80" spans="1:11" s="29" customFormat="1" ht="15.75" customHeight="1">
      <c r="A80" s="40">
        <v>70</v>
      </c>
      <c r="B80" s="43"/>
      <c r="C80" s="22">
        <v>1767</v>
      </c>
      <c r="D80" s="48">
        <v>826</v>
      </c>
      <c r="E80" s="48">
        <v>941</v>
      </c>
      <c r="F80" s="467"/>
      <c r="G80" s="468"/>
      <c r="H80" s="469"/>
      <c r="I80" s="19"/>
      <c r="J80" s="19"/>
      <c r="K80" s="19"/>
    </row>
    <row r="81" spans="1:11" s="29" customFormat="1" ht="15.75" customHeight="1">
      <c r="A81" s="40">
        <v>71</v>
      </c>
      <c r="B81" s="43"/>
      <c r="C81" s="22">
        <v>2158</v>
      </c>
      <c r="D81" s="48">
        <v>950</v>
      </c>
      <c r="E81" s="48">
        <v>1208</v>
      </c>
      <c r="F81" s="467" t="s">
        <v>47</v>
      </c>
      <c r="G81" s="468"/>
      <c r="H81" s="469"/>
      <c r="I81" s="22">
        <v>15193</v>
      </c>
      <c r="J81" s="48">
        <v>7636</v>
      </c>
      <c r="K81" s="48">
        <v>7557</v>
      </c>
    </row>
    <row r="82" spans="1:11" s="29" customFormat="1" ht="15.75" customHeight="1">
      <c r="A82" s="40">
        <v>72</v>
      </c>
      <c r="B82" s="43"/>
      <c r="C82" s="22">
        <v>2095</v>
      </c>
      <c r="D82" s="48">
        <v>946</v>
      </c>
      <c r="E82" s="48">
        <v>1149</v>
      </c>
      <c r="F82" s="470" t="s">
        <v>48</v>
      </c>
      <c r="G82" s="471"/>
      <c r="H82" s="472"/>
      <c r="I82" s="22"/>
      <c r="J82" s="22"/>
      <c r="K82" s="22"/>
    </row>
    <row r="83" spans="1:11" s="29" customFormat="1" ht="15.75" customHeight="1">
      <c r="A83" s="40">
        <v>73</v>
      </c>
      <c r="B83" s="43"/>
      <c r="C83" s="22">
        <v>2070</v>
      </c>
      <c r="D83" s="48">
        <v>970</v>
      </c>
      <c r="E83" s="48">
        <v>1100</v>
      </c>
      <c r="F83" s="50"/>
      <c r="G83" s="465" t="s">
        <v>49</v>
      </c>
      <c r="H83" s="466"/>
      <c r="I83" s="19">
        <v>18749</v>
      </c>
      <c r="J83" s="19">
        <v>9527</v>
      </c>
      <c r="K83" s="19">
        <v>9222</v>
      </c>
    </row>
    <row r="84" spans="1:11" s="29" customFormat="1" ht="15.75" customHeight="1">
      <c r="A84" s="40">
        <v>74</v>
      </c>
      <c r="B84" s="43"/>
      <c r="C84" s="22">
        <v>1996</v>
      </c>
      <c r="D84" s="48">
        <v>913</v>
      </c>
      <c r="E84" s="48">
        <v>1083</v>
      </c>
      <c r="F84" s="50"/>
      <c r="G84" s="465" t="s">
        <v>50</v>
      </c>
      <c r="H84" s="466"/>
      <c r="I84" s="19">
        <v>101975</v>
      </c>
      <c r="J84" s="19">
        <v>52235</v>
      </c>
      <c r="K84" s="19">
        <v>49740</v>
      </c>
    </row>
    <row r="85" spans="1:11" s="29" customFormat="1" ht="4.5" customHeight="1">
      <c r="A85" s="40"/>
      <c r="B85" s="43"/>
      <c r="C85" s="22"/>
      <c r="D85" s="19"/>
      <c r="E85" s="19"/>
      <c r="F85" s="467"/>
      <c r="G85" s="465" t="s">
        <v>51</v>
      </c>
      <c r="H85" s="466"/>
      <c r="I85" s="473">
        <v>40378</v>
      </c>
      <c r="J85" s="473">
        <v>17580</v>
      </c>
      <c r="K85" s="473">
        <v>22798</v>
      </c>
    </row>
    <row r="86" spans="1:11" s="29" customFormat="1" ht="15.75" customHeight="1">
      <c r="A86" s="40" t="s">
        <v>409</v>
      </c>
      <c r="B86" s="43"/>
      <c r="C86" s="22">
        <f>SUM(C87:C91)</f>
        <v>7944</v>
      </c>
      <c r="D86" s="19">
        <f>SUM(D87:D91)</f>
        <v>3466</v>
      </c>
      <c r="E86" s="19">
        <f>SUM(E87:E91)</f>
        <v>4478</v>
      </c>
      <c r="F86" s="467"/>
      <c r="G86" s="465"/>
      <c r="H86" s="466"/>
      <c r="I86" s="473"/>
      <c r="J86" s="473"/>
      <c r="K86" s="473"/>
    </row>
    <row r="87" spans="1:11" s="29" customFormat="1" ht="15.75" customHeight="1">
      <c r="A87" s="40">
        <v>75</v>
      </c>
      <c r="B87" s="43"/>
      <c r="C87" s="22">
        <v>1750</v>
      </c>
      <c r="D87" s="48">
        <v>756</v>
      </c>
      <c r="E87" s="48">
        <v>994</v>
      </c>
      <c r="F87" s="50"/>
      <c r="G87" s="473" t="s">
        <v>93</v>
      </c>
      <c r="H87" s="474"/>
      <c r="I87" s="19">
        <v>18529</v>
      </c>
      <c r="J87" s="19">
        <v>7340</v>
      </c>
      <c r="K87" s="19">
        <v>11189</v>
      </c>
    </row>
    <row r="88" spans="1:11" s="29" customFormat="1" ht="15.75" customHeight="1">
      <c r="A88" s="40">
        <v>76</v>
      </c>
      <c r="B88" s="43"/>
      <c r="C88" s="22">
        <v>1586</v>
      </c>
      <c r="D88" s="48">
        <v>678</v>
      </c>
      <c r="E88" s="48">
        <v>908</v>
      </c>
      <c r="F88" s="50"/>
      <c r="G88" s="473" t="s">
        <v>94</v>
      </c>
      <c r="H88" s="474"/>
      <c r="I88" s="19">
        <v>4804</v>
      </c>
      <c r="J88" s="19">
        <v>1482</v>
      </c>
      <c r="K88" s="19">
        <v>3322</v>
      </c>
    </row>
    <row r="89" spans="1:11" s="29" customFormat="1" ht="15.75" customHeight="1">
      <c r="A89" s="40">
        <v>77</v>
      </c>
      <c r="B89" s="43"/>
      <c r="C89" s="22">
        <v>1545</v>
      </c>
      <c r="D89" s="48">
        <v>664</v>
      </c>
      <c r="E89" s="48">
        <v>881</v>
      </c>
      <c r="F89" s="464" t="s">
        <v>52</v>
      </c>
      <c r="G89" s="465"/>
      <c r="H89" s="466"/>
      <c r="I89" s="19"/>
      <c r="J89" s="19"/>
      <c r="K89" s="19"/>
    </row>
    <row r="90" spans="1:11" s="29" customFormat="1" ht="15.75" customHeight="1">
      <c r="A90" s="40">
        <v>78</v>
      </c>
      <c r="B90" s="43"/>
      <c r="C90" s="22">
        <v>1528</v>
      </c>
      <c r="D90" s="48">
        <v>672</v>
      </c>
      <c r="E90" s="48">
        <v>856</v>
      </c>
      <c r="F90" s="49"/>
      <c r="G90" s="465" t="s">
        <v>49</v>
      </c>
      <c r="H90" s="466"/>
      <c r="I90" s="31">
        <v>11.6</v>
      </c>
      <c r="J90" s="31">
        <v>12</v>
      </c>
      <c r="K90" s="31">
        <v>11.3</v>
      </c>
    </row>
    <row r="91" spans="1:11" s="29" customFormat="1" ht="15.75" customHeight="1">
      <c r="A91" s="40">
        <v>79</v>
      </c>
      <c r="B91" s="43"/>
      <c r="C91" s="22">
        <v>1535</v>
      </c>
      <c r="D91" s="48">
        <v>696</v>
      </c>
      <c r="E91" s="48">
        <v>839</v>
      </c>
      <c r="F91" s="49"/>
      <c r="G91" s="465" t="s">
        <v>50</v>
      </c>
      <c r="H91" s="466"/>
      <c r="I91" s="31">
        <v>63.3</v>
      </c>
      <c r="J91" s="31">
        <v>65.8</v>
      </c>
      <c r="K91" s="31">
        <v>60.8</v>
      </c>
    </row>
    <row r="92" spans="1:11" s="29" customFormat="1" ht="4.5" customHeight="1">
      <c r="A92" s="40"/>
      <c r="B92" s="43"/>
      <c r="C92" s="22"/>
      <c r="D92" s="19"/>
      <c r="E92" s="19"/>
      <c r="F92" s="467"/>
      <c r="G92" s="465" t="s">
        <v>51</v>
      </c>
      <c r="H92" s="466"/>
      <c r="I92" s="478">
        <v>25.1</v>
      </c>
      <c r="J92" s="478">
        <v>22.2</v>
      </c>
      <c r="K92" s="478">
        <v>27.9</v>
      </c>
    </row>
    <row r="93" spans="1:11" s="29" customFormat="1" ht="15.75" customHeight="1">
      <c r="A93" s="40" t="s">
        <v>410</v>
      </c>
      <c r="B93" s="43"/>
      <c r="C93" s="22">
        <f>SUM(C94:C98)</f>
        <v>5781</v>
      </c>
      <c r="D93" s="19">
        <f>SUM(D94:D98)</f>
        <v>2392</v>
      </c>
      <c r="E93" s="19">
        <f>SUM(E94:E98)</f>
        <v>3389</v>
      </c>
      <c r="F93" s="467"/>
      <c r="G93" s="465"/>
      <c r="H93" s="466"/>
      <c r="I93" s="478"/>
      <c r="J93" s="478"/>
      <c r="K93" s="478"/>
    </row>
    <row r="94" spans="1:11" s="29" customFormat="1" ht="15.75" customHeight="1">
      <c r="A94" s="40">
        <v>80</v>
      </c>
      <c r="B94" s="43"/>
      <c r="C94" s="51">
        <v>1350</v>
      </c>
      <c r="D94" s="51">
        <v>588</v>
      </c>
      <c r="E94" s="51">
        <v>762</v>
      </c>
      <c r="F94" s="50"/>
      <c r="G94" s="473" t="s">
        <v>93</v>
      </c>
      <c r="H94" s="474"/>
      <c r="I94" s="31">
        <v>11.5</v>
      </c>
      <c r="J94" s="31">
        <v>9.3</v>
      </c>
      <c r="K94" s="31">
        <v>13.7</v>
      </c>
    </row>
    <row r="95" spans="1:11" s="29" customFormat="1" ht="15.75" customHeight="1">
      <c r="A95" s="40">
        <v>81</v>
      </c>
      <c r="B95" s="43"/>
      <c r="C95" s="51">
        <v>1240</v>
      </c>
      <c r="D95" s="51">
        <v>522</v>
      </c>
      <c r="E95" s="51">
        <v>718</v>
      </c>
      <c r="F95" s="50"/>
      <c r="G95" s="473" t="s">
        <v>94</v>
      </c>
      <c r="H95" s="474"/>
      <c r="I95" s="31">
        <v>3</v>
      </c>
      <c r="J95" s="31">
        <v>1.9</v>
      </c>
      <c r="K95" s="31">
        <v>4.1</v>
      </c>
    </row>
    <row r="96" spans="1:11" s="29" customFormat="1" ht="15.75" customHeight="1">
      <c r="A96" s="40">
        <v>82</v>
      </c>
      <c r="B96" s="43"/>
      <c r="C96" s="51">
        <v>1166</v>
      </c>
      <c r="D96" s="51">
        <v>474</v>
      </c>
      <c r="E96" s="51">
        <v>692</v>
      </c>
      <c r="F96" s="464"/>
      <c r="G96" s="465"/>
      <c r="H96" s="466"/>
      <c r="I96" s="19"/>
      <c r="J96" s="19"/>
      <c r="K96" s="19"/>
    </row>
    <row r="97" spans="1:11" s="29" customFormat="1" ht="15.75" customHeight="1">
      <c r="A97" s="40">
        <v>83</v>
      </c>
      <c r="B97" s="43"/>
      <c r="C97" s="51">
        <v>1063</v>
      </c>
      <c r="D97" s="51">
        <v>438</v>
      </c>
      <c r="E97" s="51">
        <v>625</v>
      </c>
      <c r="F97" s="464" t="s">
        <v>53</v>
      </c>
      <c r="G97" s="465"/>
      <c r="H97" s="466"/>
      <c r="I97" s="31">
        <v>45.7</v>
      </c>
      <c r="J97" s="31">
        <v>44.4</v>
      </c>
      <c r="K97" s="31">
        <v>47.4</v>
      </c>
    </row>
    <row r="98" spans="1:11" s="29" customFormat="1" ht="15.75" customHeight="1">
      <c r="A98" s="40">
        <v>84</v>
      </c>
      <c r="B98" s="43"/>
      <c r="C98" s="406">
        <v>962</v>
      </c>
      <c r="D98" s="406">
        <v>370</v>
      </c>
      <c r="E98" s="406">
        <v>592</v>
      </c>
      <c r="F98" s="464" t="s">
        <v>54</v>
      </c>
      <c r="G98" s="465"/>
      <c r="H98" s="466"/>
      <c r="I98" s="402">
        <v>45.5</v>
      </c>
      <c r="J98" s="402">
        <v>44.4</v>
      </c>
      <c r="K98" s="402">
        <v>46.8</v>
      </c>
    </row>
    <row r="99" spans="1:11" ht="4.5" customHeight="1">
      <c r="A99" s="45"/>
      <c r="B99" s="46"/>
      <c r="C99" s="407"/>
      <c r="D99" s="407"/>
      <c r="E99" s="407"/>
      <c r="F99" s="47"/>
      <c r="G99" s="45"/>
      <c r="H99" s="46"/>
      <c r="I99" s="407"/>
      <c r="J99" s="407"/>
      <c r="K99" s="407"/>
    </row>
    <row r="100" spans="1:11" ht="13.5" customHeight="1">
      <c r="A100" s="417" t="s">
        <v>102</v>
      </c>
      <c r="B100" s="412"/>
      <c r="C100" s="411"/>
      <c r="D100" s="411"/>
      <c r="E100" s="411"/>
      <c r="F100" s="410"/>
      <c r="G100" s="410"/>
      <c r="H100" s="410"/>
      <c r="I100" s="411"/>
      <c r="J100" s="411"/>
      <c r="K100" s="411"/>
    </row>
    <row r="101" spans="1:11" ht="13.5" customHeight="1">
      <c r="A101" s="422"/>
      <c r="B101" s="159"/>
      <c r="C101" s="423"/>
      <c r="D101" s="423"/>
      <c r="E101" s="423"/>
      <c r="F101" s="424"/>
      <c r="G101" s="424"/>
      <c r="H101" s="424"/>
      <c r="I101" s="423"/>
      <c r="J101" s="423"/>
      <c r="K101" s="423"/>
    </row>
    <row r="102" spans="1:11" ht="13.5" customHeight="1">
      <c r="A102" s="422"/>
      <c r="B102" s="159"/>
      <c r="C102" s="423"/>
      <c r="D102" s="423"/>
      <c r="E102" s="423"/>
      <c r="F102" s="424"/>
      <c r="G102" s="424"/>
      <c r="H102" s="424"/>
      <c r="I102" s="423"/>
      <c r="J102" s="423"/>
      <c r="K102" s="423"/>
    </row>
    <row r="103" spans="1:11" ht="13.5" customHeight="1">
      <c r="A103" s="422"/>
      <c r="B103" s="159"/>
      <c r="C103" s="423"/>
      <c r="D103" s="423"/>
      <c r="E103" s="423"/>
      <c r="F103" s="424"/>
      <c r="G103" s="424"/>
      <c r="H103" s="424"/>
      <c r="I103" s="423"/>
      <c r="J103" s="423"/>
      <c r="K103" s="423"/>
    </row>
    <row r="104" spans="1:11" ht="13.5" customHeight="1">
      <c r="A104" s="422"/>
      <c r="B104" s="159"/>
      <c r="C104" s="423"/>
      <c r="D104" s="423"/>
      <c r="E104" s="423"/>
      <c r="F104" s="424"/>
      <c r="G104" s="424"/>
      <c r="H104" s="424"/>
      <c r="I104" s="423"/>
      <c r="J104" s="423"/>
      <c r="K104" s="423"/>
    </row>
    <row r="105" spans="1:11" ht="13.5" customHeight="1">
      <c r="A105" s="422"/>
      <c r="B105" s="159"/>
      <c r="C105" s="423"/>
      <c r="D105" s="423"/>
      <c r="E105" s="423"/>
      <c r="F105" s="424"/>
      <c r="G105" s="424"/>
      <c r="H105" s="424"/>
      <c r="I105" s="423"/>
      <c r="J105" s="423"/>
      <c r="K105" s="423"/>
    </row>
    <row r="106" spans="1:11" ht="13.5" customHeight="1">
      <c r="A106" s="422"/>
      <c r="B106" s="159"/>
      <c r="C106" s="423"/>
      <c r="D106" s="423"/>
      <c r="E106" s="423"/>
      <c r="F106" s="424"/>
      <c r="G106" s="424"/>
      <c r="H106" s="424"/>
      <c r="I106" s="423"/>
      <c r="J106" s="423"/>
      <c r="K106" s="423"/>
    </row>
    <row r="107" spans="1:11" ht="13.5" customHeight="1">
      <c r="A107" s="408"/>
      <c r="B107" s="409"/>
      <c r="C107" s="409"/>
      <c r="D107" s="3"/>
      <c r="E107" s="481"/>
      <c r="F107" s="481"/>
      <c r="G107" s="481"/>
      <c r="H107" s="481"/>
      <c r="I107" s="3"/>
      <c r="J107" s="482"/>
      <c r="K107" s="482"/>
    </row>
    <row r="108" ht="14.25" customHeight="1"/>
    <row r="109" ht="14.25" customHeight="1"/>
    <row r="110" ht="14.25" customHeight="1"/>
    <row r="111" ht="14.25" customHeight="1"/>
    <row r="112" ht="13.5" customHeight="1"/>
  </sheetData>
  <sheetProtection/>
  <mergeCells count="89">
    <mergeCell ref="E107:H107"/>
    <mergeCell ref="F60:G60"/>
    <mergeCell ref="F68:G68"/>
    <mergeCell ref="F69:G69"/>
    <mergeCell ref="F61:G61"/>
    <mergeCell ref="F62:G62"/>
    <mergeCell ref="F70:G70"/>
    <mergeCell ref="F72:G72"/>
    <mergeCell ref="F73:G73"/>
    <mergeCell ref="F74:G74"/>
    <mergeCell ref="F43:G43"/>
    <mergeCell ref="F45:G45"/>
    <mergeCell ref="F46:G46"/>
    <mergeCell ref="E53:H53"/>
    <mergeCell ref="F23:G23"/>
    <mergeCell ref="J107:K107"/>
    <mergeCell ref="F63:G63"/>
    <mergeCell ref="F65:G65"/>
    <mergeCell ref="F66:G66"/>
    <mergeCell ref="F67:G67"/>
    <mergeCell ref="F58:G58"/>
    <mergeCell ref="F59:G59"/>
    <mergeCell ref="F77:G77"/>
    <mergeCell ref="F79:H79"/>
    <mergeCell ref="F32:G32"/>
    <mergeCell ref="F25:G25"/>
    <mergeCell ref="F42:G42"/>
    <mergeCell ref="F39:G39"/>
    <mergeCell ref="F35:G35"/>
    <mergeCell ref="F41:G41"/>
    <mergeCell ref="F36:G36"/>
    <mergeCell ref="F37:G37"/>
    <mergeCell ref="F30:G30"/>
    <mergeCell ref="F29:G29"/>
    <mergeCell ref="F8:G8"/>
    <mergeCell ref="F9:G9"/>
    <mergeCell ref="F11:G11"/>
    <mergeCell ref="F13:G13"/>
    <mergeCell ref="F17:G17"/>
    <mergeCell ref="F10:G10"/>
    <mergeCell ref="F18:G18"/>
    <mergeCell ref="F14:G14"/>
    <mergeCell ref="F15:G15"/>
    <mergeCell ref="F16:G16"/>
    <mergeCell ref="A4:B4"/>
    <mergeCell ref="A6:B6"/>
    <mergeCell ref="F6:G6"/>
    <mergeCell ref="F4:H4"/>
    <mergeCell ref="F5:G5"/>
    <mergeCell ref="F7:G7"/>
    <mergeCell ref="F20:G20"/>
    <mergeCell ref="F38:G38"/>
    <mergeCell ref="F21:G21"/>
    <mergeCell ref="F44:G44"/>
    <mergeCell ref="F24:G24"/>
    <mergeCell ref="F27:G27"/>
    <mergeCell ref="F22:G22"/>
    <mergeCell ref="F28:G28"/>
    <mergeCell ref="F34:G34"/>
    <mergeCell ref="F31:G31"/>
    <mergeCell ref="F75:G75"/>
    <mergeCell ref="F76:G76"/>
    <mergeCell ref="I92:I93"/>
    <mergeCell ref="J92:J93"/>
    <mergeCell ref="K92:K93"/>
    <mergeCell ref="G94:H94"/>
    <mergeCell ref="I85:I86"/>
    <mergeCell ref="J85:J86"/>
    <mergeCell ref="K85:K86"/>
    <mergeCell ref="G87:H87"/>
    <mergeCell ref="A56:B56"/>
    <mergeCell ref="F56:H56"/>
    <mergeCell ref="G95:H95"/>
    <mergeCell ref="F96:H96"/>
    <mergeCell ref="F89:H89"/>
    <mergeCell ref="G90:H90"/>
    <mergeCell ref="G91:H91"/>
    <mergeCell ref="F92:F93"/>
    <mergeCell ref="G92:H93"/>
    <mergeCell ref="G84:H84"/>
    <mergeCell ref="F97:H97"/>
    <mergeCell ref="F98:H98"/>
    <mergeCell ref="F80:H80"/>
    <mergeCell ref="F81:H81"/>
    <mergeCell ref="F82:H82"/>
    <mergeCell ref="G83:H83"/>
    <mergeCell ref="F85:F86"/>
    <mergeCell ref="G85:H86"/>
    <mergeCell ref="G88:H88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5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6" width="6.25390625" style="0" customWidth="1"/>
    <col min="7" max="8" width="3.125" style="0" customWidth="1"/>
    <col min="9" max="10" width="6.25390625" style="0" customWidth="1"/>
    <col min="11" max="12" width="3.125" style="0" customWidth="1"/>
    <col min="13" max="14" width="6.25390625" style="0" customWidth="1"/>
    <col min="15" max="16" width="3.125" style="0" customWidth="1"/>
    <col min="17" max="17" width="5.625" style="0" customWidth="1"/>
    <col min="18" max="18" width="11.625" style="0" customWidth="1"/>
    <col min="19" max="19" width="10.875" style="0" customWidth="1"/>
  </cols>
  <sheetData>
    <row r="1" spans="1:17" ht="13.5" customHeight="1">
      <c r="A1" s="130" t="s">
        <v>220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4" customHeight="1">
      <c r="A2" s="198" t="s">
        <v>222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91"/>
      <c r="O2" s="291"/>
      <c r="P2" s="291"/>
      <c r="Q2" s="200" t="s">
        <v>412</v>
      </c>
    </row>
    <row r="3" spans="1:17" ht="15" customHeight="1">
      <c r="A3" s="493" t="s">
        <v>55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5"/>
    </row>
    <row r="4" spans="1:17" ht="13.5">
      <c r="A4" s="484" t="s">
        <v>56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 t="s">
        <v>294</v>
      </c>
      <c r="O4" s="485"/>
      <c r="P4" s="485"/>
      <c r="Q4" s="497"/>
    </row>
    <row r="5" spans="1:17" ht="11.25" customHeight="1">
      <c r="A5" s="483" t="s">
        <v>58</v>
      </c>
      <c r="B5" s="486" t="s">
        <v>283</v>
      </c>
      <c r="C5" s="486" t="s">
        <v>284</v>
      </c>
      <c r="D5" s="486" t="s">
        <v>285</v>
      </c>
      <c r="E5" s="486" t="s">
        <v>286</v>
      </c>
      <c r="F5" s="486" t="s">
        <v>287</v>
      </c>
      <c r="G5" s="486" t="s">
        <v>288</v>
      </c>
      <c r="H5" s="486"/>
      <c r="I5" s="486" t="s">
        <v>289</v>
      </c>
      <c r="J5" s="486" t="s">
        <v>290</v>
      </c>
      <c r="K5" s="486" t="s">
        <v>291</v>
      </c>
      <c r="L5" s="486"/>
      <c r="M5" s="292" t="s">
        <v>292</v>
      </c>
      <c r="N5" s="486" t="s">
        <v>5</v>
      </c>
      <c r="O5" s="486"/>
      <c r="P5" s="502" t="s">
        <v>295</v>
      </c>
      <c r="Q5" s="503"/>
    </row>
    <row r="6" spans="1:17" ht="11.25" customHeight="1">
      <c r="A6" s="483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293" t="s">
        <v>293</v>
      </c>
      <c r="N6" s="486"/>
      <c r="O6" s="486"/>
      <c r="P6" s="504" t="s">
        <v>296</v>
      </c>
      <c r="Q6" s="505"/>
    </row>
    <row r="7" spans="1:17" ht="16.5" customHeight="1">
      <c r="A7" s="294">
        <f>SUM(B7:M7)</f>
        <v>83188</v>
      </c>
      <c r="B7" s="295">
        <v>36519</v>
      </c>
      <c r="C7" s="296">
        <v>20633</v>
      </c>
      <c r="D7" s="296">
        <v>13065</v>
      </c>
      <c r="E7" s="296">
        <v>9751</v>
      </c>
      <c r="F7" s="296">
        <v>2533</v>
      </c>
      <c r="G7" s="506">
        <v>511</v>
      </c>
      <c r="H7" s="506"/>
      <c r="I7" s="295">
        <v>145</v>
      </c>
      <c r="J7" s="295">
        <v>24</v>
      </c>
      <c r="K7" s="506">
        <v>6</v>
      </c>
      <c r="L7" s="506"/>
      <c r="M7" s="296">
        <v>1</v>
      </c>
      <c r="N7" s="492">
        <v>176295</v>
      </c>
      <c r="O7" s="500"/>
      <c r="P7" s="498">
        <f>N7/A7</f>
        <v>2.119235947492427</v>
      </c>
      <c r="Q7" s="499"/>
    </row>
    <row r="8" spans="1:17" ht="15" customHeight="1">
      <c r="A8" s="493" t="s">
        <v>59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5"/>
    </row>
    <row r="9" spans="1:17" ht="13.5">
      <c r="A9" s="484" t="s">
        <v>56</v>
      </c>
      <c r="B9" s="485"/>
      <c r="C9" s="485"/>
      <c r="D9" s="485"/>
      <c r="E9" s="485"/>
      <c r="F9" s="485"/>
      <c r="G9" s="485"/>
      <c r="H9" s="485"/>
      <c r="I9" s="485" t="s">
        <v>60</v>
      </c>
      <c r="J9" s="485"/>
      <c r="K9" s="485"/>
      <c r="L9" s="485"/>
      <c r="M9" s="485"/>
      <c r="N9" s="485"/>
      <c r="O9" s="485"/>
      <c r="P9" s="485"/>
      <c r="Q9" s="497"/>
    </row>
    <row r="10" spans="1:17" ht="11.25" customHeight="1">
      <c r="A10" s="483" t="s">
        <v>58</v>
      </c>
      <c r="B10" s="298" t="s">
        <v>61</v>
      </c>
      <c r="C10" s="298" t="s">
        <v>62</v>
      </c>
      <c r="D10" s="298" t="s">
        <v>97</v>
      </c>
      <c r="E10" s="298" t="s">
        <v>63</v>
      </c>
      <c r="F10" s="298" t="s">
        <v>98</v>
      </c>
      <c r="G10" s="486" t="s">
        <v>64</v>
      </c>
      <c r="H10" s="486"/>
      <c r="I10" s="486" t="s">
        <v>58</v>
      </c>
      <c r="J10" s="298" t="s">
        <v>61</v>
      </c>
      <c r="K10" s="496" t="s">
        <v>62</v>
      </c>
      <c r="L10" s="496"/>
      <c r="M10" s="298" t="s">
        <v>97</v>
      </c>
      <c r="N10" s="298" t="s">
        <v>63</v>
      </c>
      <c r="O10" s="496" t="s">
        <v>98</v>
      </c>
      <c r="P10" s="496"/>
      <c r="Q10" s="501" t="s">
        <v>64</v>
      </c>
    </row>
    <row r="11" spans="1:17" ht="11.25" customHeight="1">
      <c r="A11" s="483"/>
      <c r="B11" s="299" t="s">
        <v>65</v>
      </c>
      <c r="C11" s="300" t="s">
        <v>66</v>
      </c>
      <c r="D11" s="300" t="s">
        <v>96</v>
      </c>
      <c r="E11" s="299" t="s">
        <v>67</v>
      </c>
      <c r="F11" s="300" t="s">
        <v>96</v>
      </c>
      <c r="G11" s="486"/>
      <c r="H11" s="486"/>
      <c r="I11" s="486"/>
      <c r="J11" s="299" t="s">
        <v>65</v>
      </c>
      <c r="K11" s="488" t="s">
        <v>66</v>
      </c>
      <c r="L11" s="488"/>
      <c r="M11" s="300" t="s">
        <v>96</v>
      </c>
      <c r="N11" s="299" t="s">
        <v>67</v>
      </c>
      <c r="O11" s="489" t="s">
        <v>351</v>
      </c>
      <c r="P11" s="489"/>
      <c r="Q11" s="501"/>
    </row>
    <row r="12" spans="1:17" ht="11.25" customHeight="1">
      <c r="A12" s="483"/>
      <c r="B12" s="301" t="s">
        <v>68</v>
      </c>
      <c r="C12" s="301" t="s">
        <v>69</v>
      </c>
      <c r="D12" s="302" t="s">
        <v>70</v>
      </c>
      <c r="E12" s="302" t="s">
        <v>71</v>
      </c>
      <c r="F12" s="302" t="s">
        <v>70</v>
      </c>
      <c r="G12" s="486"/>
      <c r="H12" s="486"/>
      <c r="I12" s="486"/>
      <c r="J12" s="301" t="s">
        <v>68</v>
      </c>
      <c r="K12" s="490" t="s">
        <v>69</v>
      </c>
      <c r="L12" s="490"/>
      <c r="M12" s="302" t="s">
        <v>70</v>
      </c>
      <c r="N12" s="302" t="s">
        <v>71</v>
      </c>
      <c r="O12" s="490" t="s">
        <v>70</v>
      </c>
      <c r="P12" s="490"/>
      <c r="Q12" s="501"/>
    </row>
    <row r="13" spans="1:17" ht="16.5" customHeight="1">
      <c r="A13" s="294">
        <f>SUM(B13:G13)</f>
        <v>85</v>
      </c>
      <c r="B13" s="295">
        <v>3</v>
      </c>
      <c r="C13" s="296">
        <v>8</v>
      </c>
      <c r="D13" s="296">
        <v>54</v>
      </c>
      <c r="E13" s="296">
        <v>11</v>
      </c>
      <c r="F13" s="295">
        <v>4</v>
      </c>
      <c r="G13" s="491">
        <v>5</v>
      </c>
      <c r="H13" s="492"/>
      <c r="I13" s="297">
        <f>SUM(J13:Q13)</f>
        <v>3309</v>
      </c>
      <c r="J13" s="295">
        <v>358</v>
      </c>
      <c r="K13" s="487">
        <v>132</v>
      </c>
      <c r="L13" s="487"/>
      <c r="M13" s="295">
        <v>1917</v>
      </c>
      <c r="N13" s="295">
        <v>419</v>
      </c>
      <c r="O13" s="487">
        <v>478</v>
      </c>
      <c r="P13" s="487"/>
      <c r="Q13" s="296">
        <v>5</v>
      </c>
    </row>
    <row r="14" spans="1:17" ht="13.5" customHeight="1">
      <c r="A14" s="303" t="s">
        <v>101</v>
      </c>
      <c r="B14" s="35"/>
      <c r="C14" s="35"/>
      <c r="D14" s="304"/>
      <c r="E14" s="304"/>
      <c r="F14" s="304"/>
      <c r="G14" s="305"/>
      <c r="H14" s="305"/>
      <c r="I14" s="304"/>
      <c r="J14" s="304"/>
      <c r="K14" s="305"/>
      <c r="L14" s="305"/>
      <c r="M14" s="304"/>
      <c r="N14" s="304"/>
      <c r="O14" s="305"/>
      <c r="P14" s="305"/>
      <c r="Q14" s="304"/>
    </row>
    <row r="15" spans="1:17" ht="13.5" customHeight="1">
      <c r="A15" s="241" t="s">
        <v>381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ht="13.5">
      <c r="A17" s="5"/>
    </row>
    <row r="18" ht="22.5" customHeight="1">
      <c r="A18" s="20"/>
    </row>
    <row r="19" ht="13.5" customHeight="1"/>
    <row r="20" ht="9.75" customHeight="1"/>
    <row r="21" s="16" customFormat="1" ht="22.5" customHeight="1"/>
    <row r="22" s="1" customFormat="1" ht="15.75" customHeight="1"/>
    <row r="23" ht="4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4.5" customHeight="1"/>
    <row r="31" ht="13.5" customHeight="1"/>
    <row r="32" ht="4.5" customHeight="1"/>
    <row r="36" spans="1:6" ht="13.5">
      <c r="A36" s="3"/>
      <c r="B36" s="3"/>
      <c r="C36" s="3"/>
      <c r="D36" s="3"/>
      <c r="E36" s="3"/>
      <c r="F36" s="3"/>
    </row>
    <row r="37" spans="1:6" ht="13.5">
      <c r="A37" s="3"/>
      <c r="B37" s="8"/>
      <c r="C37" s="8"/>
      <c r="D37" s="8"/>
      <c r="E37" s="3"/>
      <c r="F37" s="3"/>
    </row>
    <row r="38" spans="1:6" ht="13.5">
      <c r="A38" s="3"/>
      <c r="B38" s="3"/>
      <c r="C38" s="3"/>
      <c r="D38" s="3"/>
      <c r="E38" s="3"/>
      <c r="F38" s="3"/>
    </row>
  </sheetData>
  <sheetProtection/>
  <mergeCells count="36">
    <mergeCell ref="K7:L7"/>
    <mergeCell ref="K10:L10"/>
    <mergeCell ref="B5:B6"/>
    <mergeCell ref="C5:C6"/>
    <mergeCell ref="J5:J6"/>
    <mergeCell ref="G7:H7"/>
    <mergeCell ref="I5:I6"/>
    <mergeCell ref="A3:Q3"/>
    <mergeCell ref="N4:Q4"/>
    <mergeCell ref="P5:Q5"/>
    <mergeCell ref="P6:Q6"/>
    <mergeCell ref="E5:E6"/>
    <mergeCell ref="F5:F6"/>
    <mergeCell ref="N5:O6"/>
    <mergeCell ref="G5:H6"/>
    <mergeCell ref="A4:M4"/>
    <mergeCell ref="K5:L6"/>
    <mergeCell ref="A5:A6"/>
    <mergeCell ref="D5:D6"/>
    <mergeCell ref="G13:H13"/>
    <mergeCell ref="A8:Q8"/>
    <mergeCell ref="O10:P10"/>
    <mergeCell ref="I9:Q9"/>
    <mergeCell ref="P7:Q7"/>
    <mergeCell ref="N7:O7"/>
    <mergeCell ref="Q10:Q12"/>
    <mergeCell ref="K12:L12"/>
    <mergeCell ref="A10:A12"/>
    <mergeCell ref="A9:H9"/>
    <mergeCell ref="G10:H12"/>
    <mergeCell ref="O13:P13"/>
    <mergeCell ref="K13:L13"/>
    <mergeCell ref="K11:L11"/>
    <mergeCell ref="O11:P11"/>
    <mergeCell ref="O12:P12"/>
    <mergeCell ref="I10:I12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0.875" style="5" customWidth="1"/>
    <col min="3" max="3" width="10.625" style="5" customWidth="1"/>
    <col min="4" max="8" width="8.625" style="5" customWidth="1"/>
    <col min="9" max="9" width="11.625" style="5" customWidth="1"/>
    <col min="10" max="10" width="10.875" style="0" customWidth="1"/>
  </cols>
  <sheetData>
    <row r="1" spans="1:8" ht="13.5" customHeight="1">
      <c r="A1" s="14" t="s">
        <v>220</v>
      </c>
      <c r="B1" s="141"/>
      <c r="C1" s="141"/>
      <c r="D1" s="141"/>
      <c r="E1" s="141"/>
      <c r="F1" s="141"/>
      <c r="G1" s="141"/>
      <c r="H1" s="141"/>
    </row>
    <row r="2" spans="1:8" ht="24" customHeight="1">
      <c r="A2" s="306" t="s">
        <v>223</v>
      </c>
      <c r="B2" s="199"/>
      <c r="C2" s="199"/>
      <c r="D2" s="199"/>
      <c r="E2" s="199"/>
      <c r="F2" s="199"/>
      <c r="G2" s="291"/>
      <c r="H2" s="200" t="s">
        <v>412</v>
      </c>
    </row>
    <row r="3" spans="1:10" ht="24" customHeight="1">
      <c r="A3" s="307" t="s">
        <v>72</v>
      </c>
      <c r="B3" s="201"/>
      <c r="C3" s="308" t="s">
        <v>58</v>
      </c>
      <c r="D3" s="202" t="s">
        <v>297</v>
      </c>
      <c r="E3" s="202" t="s">
        <v>74</v>
      </c>
      <c r="F3" s="308" t="s">
        <v>298</v>
      </c>
      <c r="G3" s="202" t="s">
        <v>299</v>
      </c>
      <c r="H3" s="308" t="s">
        <v>300</v>
      </c>
      <c r="I3" s="55"/>
      <c r="J3" s="55"/>
    </row>
    <row r="4" spans="1:10" ht="5.25" customHeight="1">
      <c r="A4" s="309"/>
      <c r="B4" s="310"/>
      <c r="C4" s="309"/>
      <c r="D4" s="309"/>
      <c r="E4" s="309"/>
      <c r="F4" s="311"/>
      <c r="G4" s="309"/>
      <c r="H4" s="309"/>
      <c r="I4" s="18"/>
      <c r="J4" s="10"/>
    </row>
    <row r="5" spans="1:10" s="29" customFormat="1" ht="13.5">
      <c r="A5" s="312" t="s">
        <v>75</v>
      </c>
      <c r="B5" s="313"/>
      <c r="C5" s="212">
        <f>SUM(C7:C23)</f>
        <v>142353</v>
      </c>
      <c r="D5" s="216">
        <f>SUM(D7:D24)</f>
        <v>42476</v>
      </c>
      <c r="E5" s="208">
        <f>SUM(E7:E23)</f>
        <v>75406</v>
      </c>
      <c r="F5" s="208">
        <f>SUM(F7:F23)</f>
        <v>9977</v>
      </c>
      <c r="G5" s="208">
        <f>SUM(G7:G23)</f>
        <v>6813</v>
      </c>
      <c r="H5" s="216">
        <f>SUM(H7:H23)</f>
        <v>7681</v>
      </c>
      <c r="I5" s="187"/>
      <c r="J5" s="188"/>
    </row>
    <row r="6" spans="1:10" ht="3.75" customHeight="1">
      <c r="A6" s="314"/>
      <c r="B6" s="315"/>
      <c r="C6" s="255"/>
      <c r="D6" s="316"/>
      <c r="E6" s="317"/>
      <c r="F6" s="317"/>
      <c r="G6" s="317"/>
      <c r="H6" s="316"/>
      <c r="I6" s="18"/>
      <c r="J6" s="10"/>
    </row>
    <row r="7" spans="1:10" ht="13.5">
      <c r="A7" s="312" t="s">
        <v>76</v>
      </c>
      <c r="B7" s="313"/>
      <c r="C7" s="212">
        <f>SUM(D7:H7)</f>
        <v>7236</v>
      </c>
      <c r="D7" s="212">
        <v>7071</v>
      </c>
      <c r="E7" s="212">
        <v>15</v>
      </c>
      <c r="F7" s="212">
        <v>5</v>
      </c>
      <c r="G7" s="212">
        <v>1</v>
      </c>
      <c r="H7" s="212">
        <v>144</v>
      </c>
      <c r="I7" s="56"/>
      <c r="J7" s="10"/>
    </row>
    <row r="8" spans="1:10" ht="13.5">
      <c r="A8" s="312" t="s">
        <v>207</v>
      </c>
      <c r="B8" s="313"/>
      <c r="C8" s="212">
        <f>SUM(D8:H8)</f>
        <v>8709</v>
      </c>
      <c r="D8" s="212">
        <v>7907</v>
      </c>
      <c r="E8" s="212">
        <v>331</v>
      </c>
      <c r="F8" s="212">
        <v>2</v>
      </c>
      <c r="G8" s="212">
        <v>17</v>
      </c>
      <c r="H8" s="212">
        <v>452</v>
      </c>
      <c r="I8" s="56"/>
      <c r="J8" s="10"/>
    </row>
    <row r="9" spans="1:10" ht="13.5">
      <c r="A9" s="312" t="s">
        <v>208</v>
      </c>
      <c r="B9" s="313"/>
      <c r="C9" s="212">
        <f>SUM(D9:H9)</f>
        <v>9039</v>
      </c>
      <c r="D9" s="212">
        <v>6150</v>
      </c>
      <c r="E9" s="212">
        <v>2073</v>
      </c>
      <c r="F9" s="212">
        <v>2</v>
      </c>
      <c r="G9" s="212">
        <v>68</v>
      </c>
      <c r="H9" s="212">
        <v>746</v>
      </c>
      <c r="I9" s="56"/>
      <c r="J9" s="10"/>
    </row>
    <row r="10" spans="1:10" ht="13.5">
      <c r="A10" s="312" t="s">
        <v>209</v>
      </c>
      <c r="B10" s="313"/>
      <c r="C10" s="212">
        <f>SUM(D10:H10)</f>
        <v>10230</v>
      </c>
      <c r="D10" s="212">
        <v>4320</v>
      </c>
      <c r="E10" s="212">
        <v>4818</v>
      </c>
      <c r="F10" s="212">
        <v>5</v>
      </c>
      <c r="G10" s="212">
        <v>205</v>
      </c>
      <c r="H10" s="212">
        <v>882</v>
      </c>
      <c r="I10" s="56"/>
      <c r="J10" s="10"/>
    </row>
    <row r="11" spans="1:10" ht="13.5">
      <c r="A11" s="312" t="s">
        <v>210</v>
      </c>
      <c r="B11" s="313"/>
      <c r="C11" s="212">
        <f>SUM(D11:H11)</f>
        <v>11475</v>
      </c>
      <c r="D11" s="212">
        <v>3628</v>
      </c>
      <c r="E11" s="212">
        <v>6761</v>
      </c>
      <c r="F11" s="212">
        <v>16</v>
      </c>
      <c r="G11" s="212">
        <v>340</v>
      </c>
      <c r="H11" s="212">
        <v>730</v>
      </c>
      <c r="I11" s="56"/>
      <c r="J11" s="10"/>
    </row>
    <row r="12" spans="1:10" ht="3.75" customHeight="1">
      <c r="A12" s="312"/>
      <c r="B12" s="313"/>
      <c r="C12" s="212"/>
      <c r="D12" s="318"/>
      <c r="E12" s="318"/>
      <c r="F12" s="318"/>
      <c r="G12" s="318"/>
      <c r="H12" s="318"/>
      <c r="I12" s="18"/>
      <c r="J12" s="10"/>
    </row>
    <row r="13" spans="1:10" ht="13.5">
      <c r="A13" s="312" t="s">
        <v>211</v>
      </c>
      <c r="B13" s="313"/>
      <c r="C13" s="212">
        <f>SUM(D13:H13)</f>
        <v>13656</v>
      </c>
      <c r="D13" s="212">
        <v>3667</v>
      </c>
      <c r="E13" s="212">
        <v>8541</v>
      </c>
      <c r="F13" s="212">
        <v>36</v>
      </c>
      <c r="G13" s="212">
        <v>657</v>
      </c>
      <c r="H13" s="212">
        <v>755</v>
      </c>
      <c r="I13" s="56"/>
      <c r="J13" s="10"/>
    </row>
    <row r="14" spans="1:10" ht="13.5">
      <c r="A14" s="312" t="s">
        <v>212</v>
      </c>
      <c r="B14" s="313"/>
      <c r="C14" s="212">
        <f>SUM(D14:H14)</f>
        <v>12230</v>
      </c>
      <c r="D14" s="212">
        <v>2884</v>
      </c>
      <c r="E14" s="212">
        <v>8034</v>
      </c>
      <c r="F14" s="212">
        <v>81</v>
      </c>
      <c r="G14" s="212">
        <v>768</v>
      </c>
      <c r="H14" s="212">
        <v>463</v>
      </c>
      <c r="I14" s="56"/>
      <c r="J14" s="10"/>
    </row>
    <row r="15" spans="1:10" ht="13.5">
      <c r="A15" s="312" t="s">
        <v>213</v>
      </c>
      <c r="B15" s="313"/>
      <c r="C15" s="212">
        <f>SUM(D15:H15)</f>
        <v>10716</v>
      </c>
      <c r="D15" s="212">
        <v>2065</v>
      </c>
      <c r="E15" s="212">
        <v>7252</v>
      </c>
      <c r="F15" s="212">
        <v>128</v>
      </c>
      <c r="G15" s="212">
        <v>795</v>
      </c>
      <c r="H15" s="212">
        <v>476</v>
      </c>
      <c r="I15" s="56"/>
      <c r="J15" s="10"/>
    </row>
    <row r="16" spans="1:10" ht="13.5">
      <c r="A16" s="312" t="s">
        <v>214</v>
      </c>
      <c r="B16" s="313"/>
      <c r="C16" s="212">
        <f>SUM(D16:H16)</f>
        <v>8792</v>
      </c>
      <c r="D16" s="212">
        <v>1249</v>
      </c>
      <c r="E16" s="212">
        <v>6200</v>
      </c>
      <c r="F16" s="212">
        <v>223</v>
      </c>
      <c r="G16" s="212">
        <v>715</v>
      </c>
      <c r="H16" s="212">
        <v>405</v>
      </c>
      <c r="I16" s="56"/>
      <c r="J16" s="10"/>
    </row>
    <row r="17" spans="1:10" ht="13.5">
      <c r="A17" s="312" t="s">
        <v>215</v>
      </c>
      <c r="B17" s="313"/>
      <c r="C17" s="212">
        <f>SUM(D17:H17)</f>
        <v>9892</v>
      </c>
      <c r="D17" s="212">
        <v>1119</v>
      </c>
      <c r="E17" s="212">
        <v>6890</v>
      </c>
      <c r="F17" s="212">
        <v>466</v>
      </c>
      <c r="G17" s="212">
        <v>859</v>
      </c>
      <c r="H17" s="212">
        <v>558</v>
      </c>
      <c r="I17" s="56"/>
      <c r="J17" s="10"/>
    </row>
    <row r="18" spans="1:10" ht="3.75" customHeight="1">
      <c r="A18" s="312"/>
      <c r="B18" s="313"/>
      <c r="C18" s="212"/>
      <c r="D18" s="318"/>
      <c r="E18" s="318"/>
      <c r="F18" s="318"/>
      <c r="G18" s="318"/>
      <c r="H18" s="318"/>
      <c r="I18" s="18"/>
      <c r="J18" s="10"/>
    </row>
    <row r="19" spans="1:10" ht="13.5">
      <c r="A19" s="312" t="s">
        <v>216</v>
      </c>
      <c r="B19" s="313"/>
      <c r="C19" s="212">
        <f>SUM(D19:H19)</f>
        <v>11763</v>
      </c>
      <c r="D19" s="212">
        <v>1012</v>
      </c>
      <c r="E19" s="212">
        <v>8329</v>
      </c>
      <c r="F19" s="212">
        <v>934</v>
      </c>
      <c r="G19" s="212">
        <v>905</v>
      </c>
      <c r="H19" s="212">
        <v>583</v>
      </c>
      <c r="I19" s="56"/>
      <c r="J19" s="10"/>
    </row>
    <row r="20" spans="1:10" ht="13.5">
      <c r="A20" s="312" t="s">
        <v>217</v>
      </c>
      <c r="B20" s="313"/>
      <c r="C20" s="212">
        <f>SUM(D20:H20)</f>
        <v>10086</v>
      </c>
      <c r="D20" s="212">
        <v>557</v>
      </c>
      <c r="E20" s="212">
        <v>6940</v>
      </c>
      <c r="F20" s="212">
        <v>1479</v>
      </c>
      <c r="G20" s="212">
        <v>647</v>
      </c>
      <c r="H20" s="212">
        <v>463</v>
      </c>
      <c r="I20" s="56"/>
      <c r="J20" s="10"/>
    </row>
    <row r="21" spans="1:10" ht="13.5">
      <c r="A21" s="312" t="s">
        <v>218</v>
      </c>
      <c r="B21" s="313"/>
      <c r="C21" s="212">
        <f>SUM(D21:H21)</f>
        <v>7944</v>
      </c>
      <c r="D21" s="212">
        <v>389</v>
      </c>
      <c r="E21" s="212">
        <v>4884</v>
      </c>
      <c r="F21" s="212">
        <v>1852</v>
      </c>
      <c r="G21" s="212">
        <v>443</v>
      </c>
      <c r="H21" s="212">
        <v>376</v>
      </c>
      <c r="I21" s="56"/>
      <c r="J21" s="10"/>
    </row>
    <row r="22" spans="1:10" ht="13.5">
      <c r="A22" s="312" t="s">
        <v>219</v>
      </c>
      <c r="B22" s="313"/>
      <c r="C22" s="212">
        <f>SUM(D22:H22)</f>
        <v>5781</v>
      </c>
      <c r="D22" s="212">
        <v>242</v>
      </c>
      <c r="E22" s="212">
        <v>2928</v>
      </c>
      <c r="F22" s="212">
        <v>2036</v>
      </c>
      <c r="G22" s="212">
        <v>239</v>
      </c>
      <c r="H22" s="212">
        <v>336</v>
      </c>
      <c r="I22" s="56"/>
      <c r="J22" s="10"/>
    </row>
    <row r="23" spans="1:10" ht="13.5">
      <c r="A23" s="312" t="s">
        <v>77</v>
      </c>
      <c r="B23" s="313"/>
      <c r="C23" s="212">
        <f>SUM(D23:H23)</f>
        <v>4804</v>
      </c>
      <c r="D23" s="219">
        <v>216</v>
      </c>
      <c r="E23" s="212">
        <v>1410</v>
      </c>
      <c r="F23" s="212">
        <v>2712</v>
      </c>
      <c r="G23" s="212">
        <v>154</v>
      </c>
      <c r="H23" s="219">
        <v>312</v>
      </c>
      <c r="I23" s="56"/>
      <c r="J23" s="10"/>
    </row>
    <row r="24" spans="1:8" ht="3.75" customHeight="1">
      <c r="A24" s="312"/>
      <c r="B24" s="313"/>
      <c r="C24" s="393"/>
      <c r="D24" s="219"/>
      <c r="E24" s="212"/>
      <c r="F24" s="212"/>
      <c r="G24" s="212"/>
      <c r="H24" s="219"/>
    </row>
    <row r="25" spans="1:8" ht="11.25" customHeight="1">
      <c r="A25" s="319" t="s">
        <v>78</v>
      </c>
      <c r="B25" s="320"/>
      <c r="C25" s="393"/>
      <c r="D25" s="219"/>
      <c r="E25" s="212"/>
      <c r="F25" s="212"/>
      <c r="G25" s="212"/>
      <c r="H25" s="219"/>
    </row>
    <row r="26" spans="1:8" ht="13.5">
      <c r="A26" s="321" t="s">
        <v>79</v>
      </c>
      <c r="B26" s="322"/>
      <c r="C26" s="212">
        <f>SUM(D26:H26)</f>
        <v>40378</v>
      </c>
      <c r="D26" s="212">
        <f>SUM(D19:D23)</f>
        <v>2416</v>
      </c>
      <c r="E26" s="212">
        <f>SUM(E19:E23)</f>
        <v>24491</v>
      </c>
      <c r="F26" s="212">
        <f>SUM(F19:F23)</f>
        <v>9013</v>
      </c>
      <c r="G26" s="212">
        <f>SUM(G19:G23)</f>
        <v>2388</v>
      </c>
      <c r="H26" s="212">
        <f>SUM(H19:H23)</f>
        <v>2070</v>
      </c>
    </row>
    <row r="27" spans="1:8" ht="13.5">
      <c r="A27" s="321" t="s">
        <v>80</v>
      </c>
      <c r="B27" s="322"/>
      <c r="C27" s="212">
        <f>SUM(D27:H27)</f>
        <v>20601</v>
      </c>
      <c r="D27" s="212">
        <f>SUM(D19:D20)</f>
        <v>1569</v>
      </c>
      <c r="E27" s="212">
        <f>SUM(E19:E20)</f>
        <v>15269</v>
      </c>
      <c r="F27" s="212">
        <v>1165</v>
      </c>
      <c r="G27" s="212">
        <f>SUM(G19:G20)</f>
        <v>1552</v>
      </c>
      <c r="H27" s="212">
        <f>SUM(H19:H20)</f>
        <v>1046</v>
      </c>
    </row>
    <row r="28" spans="1:8" ht="13.5">
      <c r="A28" s="321" t="s">
        <v>81</v>
      </c>
      <c r="B28" s="322"/>
      <c r="C28" s="212">
        <f>SUM(D28:H28)</f>
        <v>18529</v>
      </c>
      <c r="D28" s="212">
        <f>SUM(D21:D23)</f>
        <v>847</v>
      </c>
      <c r="E28" s="212">
        <f>SUM(E21:E23)</f>
        <v>9222</v>
      </c>
      <c r="F28" s="212">
        <f>SUM(F21:F23)</f>
        <v>6600</v>
      </c>
      <c r="G28" s="212">
        <f>SUM(G21:G23)</f>
        <v>836</v>
      </c>
      <c r="H28" s="212">
        <f>SUM(H21:H23)</f>
        <v>1024</v>
      </c>
    </row>
    <row r="29" spans="1:8" ht="5.25" customHeight="1">
      <c r="A29" s="323"/>
      <c r="B29" s="324"/>
      <c r="C29" s="325"/>
      <c r="D29" s="326"/>
      <c r="E29" s="326"/>
      <c r="F29" s="327"/>
      <c r="G29" s="326"/>
      <c r="H29" s="326"/>
    </row>
    <row r="30" spans="1:8" ht="13.5" customHeight="1">
      <c r="A30" s="240" t="s">
        <v>101</v>
      </c>
      <c r="B30" s="35"/>
      <c r="C30" s="35"/>
      <c r="D30" s="35"/>
      <c r="E30" s="35"/>
      <c r="F30" s="35"/>
      <c r="G30" s="35"/>
      <c r="H30" s="35"/>
    </row>
    <row r="31" spans="1:8" ht="13.5">
      <c r="A31" s="140"/>
      <c r="B31" s="17"/>
      <c r="C31" s="17"/>
      <c r="D31" s="17"/>
      <c r="E31" s="17"/>
      <c r="F31" s="17"/>
      <c r="G31" s="17"/>
      <c r="H31" s="17"/>
    </row>
  </sheetData>
  <sheetProtection/>
  <printOptions/>
  <pageMargins left="0.7874015748031497" right="0.5905511811023623" top="1.1023622047244095" bottom="0.5905511811023623" header="0.748031496062992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50390625" style="0" customWidth="1"/>
    <col min="2" max="2" width="8.875" style="0" bestFit="1" customWidth="1"/>
    <col min="3" max="3" width="10.00390625" style="0" customWidth="1"/>
    <col min="4" max="4" width="8.625" style="0" customWidth="1"/>
    <col min="5" max="5" width="10.00390625" style="0" customWidth="1"/>
    <col min="6" max="6" width="9.875" style="0" customWidth="1"/>
    <col min="7" max="7" width="10.375" style="0" customWidth="1"/>
    <col min="8" max="8" width="10.00390625" style="0" customWidth="1"/>
    <col min="9" max="16384" width="9.00390625" style="3" customWidth="1"/>
  </cols>
  <sheetData>
    <row r="1" s="16" customFormat="1" ht="13.5" customHeight="1">
      <c r="A1" s="414" t="s">
        <v>220</v>
      </c>
    </row>
    <row r="2" s="16" customFormat="1" ht="13.5" customHeight="1">
      <c r="A2" s="14"/>
    </row>
    <row r="3" spans="1:12" ht="24" customHeight="1">
      <c r="A3" s="144" t="s">
        <v>389</v>
      </c>
      <c r="B3" s="21"/>
      <c r="C3" s="21"/>
      <c r="D3" s="21"/>
      <c r="E3" s="21"/>
      <c r="F3" s="21"/>
      <c r="G3" s="21"/>
      <c r="H3" s="21"/>
      <c r="I3" s="52"/>
      <c r="J3" s="52"/>
      <c r="K3" s="52"/>
      <c r="L3" s="52"/>
    </row>
    <row r="4" spans="2:12" ht="12.75" customHeight="1">
      <c r="B4" s="6"/>
      <c r="C4" s="6"/>
      <c r="D4" s="6"/>
      <c r="E4" s="6"/>
      <c r="F4" s="6"/>
      <c r="G4" s="512" t="s">
        <v>413</v>
      </c>
      <c r="H4" s="512"/>
      <c r="I4" s="52"/>
      <c r="J4" s="52"/>
      <c r="K4" s="52"/>
      <c r="L4" s="52"/>
    </row>
    <row r="5" spans="1:8" s="52" customFormat="1" ht="13.5" customHeight="1">
      <c r="A5" s="129"/>
      <c r="B5" s="510" t="s">
        <v>422</v>
      </c>
      <c r="C5" s="142"/>
      <c r="D5" s="142"/>
      <c r="E5" s="142"/>
      <c r="F5" s="142"/>
      <c r="G5" s="143"/>
      <c r="H5" s="510" t="s">
        <v>301</v>
      </c>
    </row>
    <row r="6" spans="1:8" s="52" customFormat="1" ht="13.5" customHeight="1">
      <c r="A6" s="123"/>
      <c r="B6" s="511"/>
      <c r="C6" s="508" t="s">
        <v>423</v>
      </c>
      <c r="D6" s="513"/>
      <c r="E6" s="514"/>
      <c r="F6" s="509" t="s">
        <v>110</v>
      </c>
      <c r="G6" s="509" t="s">
        <v>111</v>
      </c>
      <c r="H6" s="511"/>
    </row>
    <row r="7" spans="1:8" s="52" customFormat="1" ht="39.75" customHeight="1">
      <c r="A7" s="386" t="s">
        <v>385</v>
      </c>
      <c r="B7" s="511"/>
      <c r="C7" s="509"/>
      <c r="D7" s="124" t="s">
        <v>109</v>
      </c>
      <c r="E7" s="124" t="s">
        <v>421</v>
      </c>
      <c r="F7" s="509"/>
      <c r="G7" s="509"/>
      <c r="H7" s="511"/>
    </row>
    <row r="8" spans="1:8" s="52" customFormat="1" ht="4.5" customHeight="1">
      <c r="A8" s="160"/>
      <c r="B8" s="161"/>
      <c r="C8" s="161"/>
      <c r="D8" s="162"/>
      <c r="E8" s="162"/>
      <c r="F8" s="161"/>
      <c r="G8" s="161"/>
      <c r="H8" s="161"/>
    </row>
    <row r="9" spans="1:8" s="52" customFormat="1" ht="18" customHeight="1">
      <c r="A9" s="157" t="s">
        <v>254</v>
      </c>
      <c r="B9" s="114">
        <f>SUM(B11:B32)</f>
        <v>172986</v>
      </c>
      <c r="C9" s="34">
        <f>SUM(C11:C31)</f>
        <v>125465</v>
      </c>
      <c r="D9" s="34">
        <f>SUM(D11:D31)</f>
        <v>113431</v>
      </c>
      <c r="E9" s="34">
        <f>SUM(E11:E31)</f>
        <v>12034</v>
      </c>
      <c r="F9" s="34">
        <f>SUM(F11:F31)</f>
        <v>1505</v>
      </c>
      <c r="G9" s="34">
        <f>SUM(G11:G32)</f>
        <v>36519</v>
      </c>
      <c r="H9" s="34">
        <f>SUM(H11:H31)</f>
        <v>8311</v>
      </c>
    </row>
    <row r="10" spans="1:8" s="52" customFormat="1" ht="4.5" customHeight="1">
      <c r="A10" s="157"/>
      <c r="B10" s="158"/>
      <c r="C10" s="159"/>
      <c r="D10" s="159"/>
      <c r="E10" s="159"/>
      <c r="F10" s="159"/>
      <c r="G10" s="159"/>
      <c r="H10" s="159"/>
    </row>
    <row r="11" spans="1:8" s="52" customFormat="1" ht="18" customHeight="1">
      <c r="A11" s="32" t="s">
        <v>112</v>
      </c>
      <c r="B11" s="114">
        <v>6069</v>
      </c>
      <c r="C11" s="34">
        <v>6055</v>
      </c>
      <c r="D11" s="34">
        <v>5692</v>
      </c>
      <c r="E11" s="34">
        <v>363</v>
      </c>
      <c r="F11" s="34">
        <v>14</v>
      </c>
      <c r="G11" s="22" t="s">
        <v>113</v>
      </c>
      <c r="H11" s="34">
        <v>352</v>
      </c>
    </row>
    <row r="12" spans="1:8" s="52" customFormat="1" ht="18" customHeight="1">
      <c r="A12" s="32" t="s">
        <v>114</v>
      </c>
      <c r="B12" s="114">
        <v>6167</v>
      </c>
      <c r="C12" s="34">
        <v>6150</v>
      </c>
      <c r="D12" s="34">
        <v>5738</v>
      </c>
      <c r="E12" s="34">
        <v>412</v>
      </c>
      <c r="F12" s="34">
        <v>17</v>
      </c>
      <c r="G12" s="22" t="s">
        <v>113</v>
      </c>
      <c r="H12" s="34">
        <v>399</v>
      </c>
    </row>
    <row r="13" spans="1:8" s="52" customFormat="1" ht="18" customHeight="1">
      <c r="A13" s="32" t="s">
        <v>115</v>
      </c>
      <c r="B13" s="114">
        <v>6452</v>
      </c>
      <c r="C13" s="34">
        <v>6431</v>
      </c>
      <c r="D13" s="34">
        <v>5937</v>
      </c>
      <c r="E13" s="34">
        <v>494</v>
      </c>
      <c r="F13" s="34">
        <v>21</v>
      </c>
      <c r="G13" s="22" t="s">
        <v>113</v>
      </c>
      <c r="H13" s="34">
        <v>475</v>
      </c>
    </row>
    <row r="14" spans="1:8" s="52" customFormat="1" ht="18" customHeight="1">
      <c r="A14" s="32" t="s">
        <v>116</v>
      </c>
      <c r="B14" s="114">
        <v>7004</v>
      </c>
      <c r="C14" s="34">
        <v>6409</v>
      </c>
      <c r="D14" s="34">
        <v>5758</v>
      </c>
      <c r="E14" s="34">
        <v>651</v>
      </c>
      <c r="F14" s="34">
        <v>43</v>
      </c>
      <c r="G14" s="34">
        <v>552</v>
      </c>
      <c r="H14" s="34">
        <v>554</v>
      </c>
    </row>
    <row r="15" spans="1:8" s="52" customFormat="1" ht="18" customHeight="1">
      <c r="A15" s="32" t="s">
        <v>117</v>
      </c>
      <c r="B15" s="114">
        <v>8360</v>
      </c>
      <c r="C15" s="34">
        <v>5701</v>
      </c>
      <c r="D15" s="34">
        <v>4970</v>
      </c>
      <c r="E15" s="34">
        <v>731</v>
      </c>
      <c r="F15" s="34">
        <v>132</v>
      </c>
      <c r="G15" s="34">
        <v>2527</v>
      </c>
      <c r="H15" s="34">
        <v>546</v>
      </c>
    </row>
    <row r="16" spans="1:8" s="52" customFormat="1" ht="18" customHeight="1">
      <c r="A16" s="32" t="s">
        <v>118</v>
      </c>
      <c r="B16" s="114">
        <v>8816</v>
      </c>
      <c r="C16" s="34">
        <v>5545</v>
      </c>
      <c r="D16" s="34">
        <v>4961</v>
      </c>
      <c r="E16" s="34">
        <v>584</v>
      </c>
      <c r="F16" s="34">
        <v>214</v>
      </c>
      <c r="G16" s="34">
        <v>3057</v>
      </c>
      <c r="H16" s="34">
        <v>397</v>
      </c>
    </row>
    <row r="17" spans="1:8" s="52" customFormat="1" ht="18" customHeight="1">
      <c r="A17" s="32" t="s">
        <v>119</v>
      </c>
      <c r="B17" s="114">
        <v>10126</v>
      </c>
      <c r="C17" s="34">
        <v>7227</v>
      </c>
      <c r="D17" s="34">
        <v>6720</v>
      </c>
      <c r="E17" s="34">
        <v>507</v>
      </c>
      <c r="F17" s="34">
        <v>153</v>
      </c>
      <c r="G17" s="34">
        <v>2746</v>
      </c>
      <c r="H17" s="34">
        <v>364</v>
      </c>
    </row>
    <row r="18" spans="1:8" s="52" customFormat="1" ht="18" customHeight="1">
      <c r="A18" s="32" t="s">
        <v>120</v>
      </c>
      <c r="B18" s="114">
        <v>11379</v>
      </c>
      <c r="C18" s="34">
        <v>8959</v>
      </c>
      <c r="D18" s="34">
        <v>8402</v>
      </c>
      <c r="E18" s="34">
        <v>557</v>
      </c>
      <c r="F18" s="34">
        <v>145</v>
      </c>
      <c r="G18" s="34">
        <v>2275</v>
      </c>
      <c r="H18" s="34">
        <v>419</v>
      </c>
    </row>
    <row r="19" spans="1:8" s="52" customFormat="1" ht="18" customHeight="1">
      <c r="A19" s="32" t="s">
        <v>121</v>
      </c>
      <c r="B19" s="114">
        <v>13536</v>
      </c>
      <c r="C19" s="34">
        <v>10918</v>
      </c>
      <c r="D19" s="34">
        <v>10221</v>
      </c>
      <c r="E19" s="34">
        <v>697</v>
      </c>
      <c r="F19" s="34">
        <v>163</v>
      </c>
      <c r="G19" s="34">
        <v>2455</v>
      </c>
      <c r="H19" s="34">
        <v>492</v>
      </c>
    </row>
    <row r="20" spans="1:8" s="52" customFormat="1" ht="18" customHeight="1">
      <c r="A20" s="32" t="s">
        <v>122</v>
      </c>
      <c r="B20" s="114">
        <v>12128</v>
      </c>
      <c r="C20" s="34">
        <v>9968</v>
      </c>
      <c r="D20" s="34">
        <v>9196</v>
      </c>
      <c r="E20" s="34">
        <v>772</v>
      </c>
      <c r="F20" s="34">
        <v>107</v>
      </c>
      <c r="G20" s="34">
        <v>2053</v>
      </c>
      <c r="H20" s="34">
        <v>560</v>
      </c>
    </row>
    <row r="21" spans="1:8" s="52" customFormat="1" ht="18" customHeight="1">
      <c r="A21" s="32" t="s">
        <v>123</v>
      </c>
      <c r="B21" s="114">
        <v>10643</v>
      </c>
      <c r="C21" s="34">
        <v>8533</v>
      </c>
      <c r="D21" s="34">
        <v>7718</v>
      </c>
      <c r="E21" s="34">
        <v>815</v>
      </c>
      <c r="F21" s="34">
        <v>113</v>
      </c>
      <c r="G21" s="34">
        <v>1997</v>
      </c>
      <c r="H21" s="34">
        <v>557</v>
      </c>
    </row>
    <row r="22" spans="1:8" s="52" customFormat="1" ht="18" customHeight="1">
      <c r="A22" s="32" t="s">
        <v>124</v>
      </c>
      <c r="B22" s="114">
        <v>8756</v>
      </c>
      <c r="C22" s="34">
        <v>7001</v>
      </c>
      <c r="D22" s="34">
        <v>6217</v>
      </c>
      <c r="E22" s="34">
        <v>784</v>
      </c>
      <c r="F22" s="34">
        <v>92</v>
      </c>
      <c r="G22" s="34">
        <v>1663</v>
      </c>
      <c r="H22" s="34">
        <v>491</v>
      </c>
    </row>
    <row r="23" spans="1:8" s="52" customFormat="1" ht="18" customHeight="1">
      <c r="A23" s="32" t="s">
        <v>125</v>
      </c>
      <c r="B23" s="114">
        <v>9832</v>
      </c>
      <c r="C23" s="34">
        <v>7714</v>
      </c>
      <c r="D23" s="34">
        <v>6823</v>
      </c>
      <c r="E23" s="34">
        <v>891</v>
      </c>
      <c r="F23" s="34">
        <v>67</v>
      </c>
      <c r="G23" s="34">
        <v>2051</v>
      </c>
      <c r="H23" s="34">
        <v>483</v>
      </c>
    </row>
    <row r="24" spans="1:8" s="52" customFormat="1" ht="18" customHeight="1">
      <c r="A24" s="32" t="s">
        <v>126</v>
      </c>
      <c r="B24" s="114">
        <v>11680</v>
      </c>
      <c r="C24" s="34">
        <v>9160</v>
      </c>
      <c r="D24" s="34">
        <v>8222</v>
      </c>
      <c r="E24" s="34">
        <v>938</v>
      </c>
      <c r="F24" s="34">
        <v>91</v>
      </c>
      <c r="G24" s="34">
        <v>2429</v>
      </c>
      <c r="H24" s="34">
        <v>482</v>
      </c>
    </row>
    <row r="25" spans="1:8" s="52" customFormat="1" ht="18" customHeight="1">
      <c r="A25" s="32" t="s">
        <v>127</v>
      </c>
      <c r="B25" s="114">
        <v>9950</v>
      </c>
      <c r="C25" s="34">
        <v>7746</v>
      </c>
      <c r="D25" s="34">
        <v>7006</v>
      </c>
      <c r="E25" s="34">
        <v>740</v>
      </c>
      <c r="F25" s="34">
        <v>50</v>
      </c>
      <c r="G25" s="34">
        <v>2154</v>
      </c>
      <c r="H25" s="34">
        <v>449</v>
      </c>
    </row>
    <row r="26" spans="1:8" s="52" customFormat="1" ht="18" customHeight="1">
      <c r="A26" s="32" t="s">
        <v>128</v>
      </c>
      <c r="B26" s="114">
        <v>7732</v>
      </c>
      <c r="C26" s="34">
        <v>5720</v>
      </c>
      <c r="D26" s="34">
        <v>5064</v>
      </c>
      <c r="E26" s="34">
        <v>656</v>
      </c>
      <c r="F26" s="34">
        <v>30</v>
      </c>
      <c r="G26" s="34">
        <v>1982</v>
      </c>
      <c r="H26" s="34">
        <v>418</v>
      </c>
    </row>
    <row r="27" spans="1:8" s="52" customFormat="1" ht="18" customHeight="1">
      <c r="A27" s="32" t="s">
        <v>129</v>
      </c>
      <c r="B27" s="114">
        <v>5416</v>
      </c>
      <c r="C27" s="34">
        <v>3701</v>
      </c>
      <c r="D27" s="34">
        <v>3119</v>
      </c>
      <c r="E27" s="34">
        <v>582</v>
      </c>
      <c r="F27" s="34">
        <v>27</v>
      </c>
      <c r="G27" s="34">
        <v>1688</v>
      </c>
      <c r="H27" s="34">
        <v>359</v>
      </c>
    </row>
    <row r="28" spans="1:8" s="52" customFormat="1" ht="18" customHeight="1">
      <c r="A28" s="32" t="s">
        <v>130</v>
      </c>
      <c r="B28" s="114">
        <v>2622</v>
      </c>
      <c r="C28" s="34">
        <v>1754</v>
      </c>
      <c r="D28" s="34">
        <v>1270</v>
      </c>
      <c r="E28" s="34">
        <v>484</v>
      </c>
      <c r="F28" s="34">
        <v>20</v>
      </c>
      <c r="G28" s="34">
        <v>848</v>
      </c>
      <c r="H28" s="34">
        <v>312</v>
      </c>
    </row>
    <row r="29" spans="1:8" s="52" customFormat="1" ht="18" customHeight="1">
      <c r="A29" s="32" t="s">
        <v>131</v>
      </c>
      <c r="B29" s="114">
        <v>908</v>
      </c>
      <c r="C29" s="34">
        <v>602</v>
      </c>
      <c r="D29" s="34">
        <v>319</v>
      </c>
      <c r="E29" s="34">
        <v>283</v>
      </c>
      <c r="F29" s="34">
        <v>4</v>
      </c>
      <c r="G29" s="34">
        <v>302</v>
      </c>
      <c r="H29" s="34">
        <v>161</v>
      </c>
    </row>
    <row r="30" spans="1:8" s="52" customFormat="1" ht="18" customHeight="1">
      <c r="A30" s="32" t="s">
        <v>132</v>
      </c>
      <c r="B30" s="114">
        <v>216</v>
      </c>
      <c r="C30" s="34">
        <v>148</v>
      </c>
      <c r="D30" s="34">
        <v>69</v>
      </c>
      <c r="E30" s="34">
        <v>79</v>
      </c>
      <c r="F30" s="34">
        <v>2</v>
      </c>
      <c r="G30" s="34">
        <v>66</v>
      </c>
      <c r="H30" s="34">
        <v>33</v>
      </c>
    </row>
    <row r="31" spans="1:8" s="52" customFormat="1" ht="18" customHeight="1">
      <c r="A31" s="32" t="s">
        <v>133</v>
      </c>
      <c r="B31" s="114">
        <v>29</v>
      </c>
      <c r="C31" s="34">
        <v>23</v>
      </c>
      <c r="D31" s="34">
        <v>9</v>
      </c>
      <c r="E31" s="34">
        <v>14</v>
      </c>
      <c r="F31" s="22" t="s">
        <v>414</v>
      </c>
      <c r="G31" s="34">
        <v>6</v>
      </c>
      <c r="H31" s="34">
        <v>8</v>
      </c>
    </row>
    <row r="32" spans="1:8" s="52" customFormat="1" ht="18" customHeight="1">
      <c r="A32" s="32" t="s">
        <v>134</v>
      </c>
      <c r="B32" s="114">
        <v>15165</v>
      </c>
      <c r="C32" s="22" t="s">
        <v>113</v>
      </c>
      <c r="D32" s="22" t="s">
        <v>113</v>
      </c>
      <c r="E32" s="22" t="s">
        <v>113</v>
      </c>
      <c r="F32" s="22" t="s">
        <v>113</v>
      </c>
      <c r="G32" s="22">
        <v>5668</v>
      </c>
      <c r="H32" s="22" t="s">
        <v>113</v>
      </c>
    </row>
    <row r="33" spans="1:8" s="52" customFormat="1" ht="4.5" customHeight="1">
      <c r="A33" s="32"/>
      <c r="B33" s="114"/>
      <c r="C33" s="22"/>
      <c r="D33" s="22"/>
      <c r="E33" s="22"/>
      <c r="F33" s="22"/>
      <c r="G33" s="22"/>
      <c r="H33" s="22"/>
    </row>
    <row r="34" spans="1:8" s="52" customFormat="1" ht="18" customHeight="1">
      <c r="A34" s="32" t="s">
        <v>135</v>
      </c>
      <c r="B34" s="114">
        <v>38553</v>
      </c>
      <c r="C34" s="34">
        <v>28854</v>
      </c>
      <c r="D34" s="34">
        <v>25078</v>
      </c>
      <c r="E34" s="34">
        <v>3776</v>
      </c>
      <c r="F34" s="34">
        <v>224</v>
      </c>
      <c r="G34" s="34">
        <v>9475</v>
      </c>
      <c r="H34" s="34">
        <v>2222</v>
      </c>
    </row>
    <row r="35" spans="1:8" s="52" customFormat="1" ht="18" customHeight="1">
      <c r="A35" s="32" t="s">
        <v>136</v>
      </c>
      <c r="B35" s="114">
        <v>16923</v>
      </c>
      <c r="C35" s="34">
        <v>11948</v>
      </c>
      <c r="D35" s="34">
        <v>9850</v>
      </c>
      <c r="E35" s="34">
        <v>2098</v>
      </c>
      <c r="F35" s="34">
        <v>83</v>
      </c>
      <c r="G35" s="34">
        <v>4892</v>
      </c>
      <c r="H35" s="34">
        <v>1291</v>
      </c>
    </row>
    <row r="36" spans="1:8" s="52" customFormat="1" ht="18" customHeight="1">
      <c r="A36" s="32" t="s">
        <v>137</v>
      </c>
      <c r="B36" s="114">
        <v>3775</v>
      </c>
      <c r="C36" s="34">
        <v>2527</v>
      </c>
      <c r="D36" s="34">
        <v>1667</v>
      </c>
      <c r="E36" s="34">
        <v>860</v>
      </c>
      <c r="F36" s="34">
        <v>26</v>
      </c>
      <c r="G36" s="34">
        <v>1222</v>
      </c>
      <c r="H36" s="34">
        <v>514</v>
      </c>
    </row>
    <row r="37" spans="1:8" s="52" customFormat="1" ht="5.25" customHeight="1">
      <c r="A37" s="125"/>
      <c r="B37" s="126"/>
      <c r="C37" s="127"/>
      <c r="D37" s="127"/>
      <c r="E37" s="127"/>
      <c r="F37" s="127"/>
      <c r="G37" s="127"/>
      <c r="H37" s="127"/>
    </row>
    <row r="38" s="52" customFormat="1" ht="13.5" customHeight="1">
      <c r="A38" s="135" t="s">
        <v>102</v>
      </c>
    </row>
    <row r="39" spans="1:3" s="52" customFormat="1" ht="13.5" customHeight="1">
      <c r="A39" s="135" t="s">
        <v>382</v>
      </c>
      <c r="B39" s="54"/>
      <c r="C39" s="54"/>
    </row>
    <row r="40" s="52" customFormat="1" ht="15" customHeight="1"/>
    <row r="41" s="52" customFormat="1" ht="15" customHeight="1">
      <c r="B41" s="53"/>
    </row>
    <row r="42" s="52" customFormat="1" ht="15" customHeight="1"/>
    <row r="43" s="52" customFormat="1" ht="15" customHeight="1"/>
    <row r="44" s="52" customFormat="1" ht="15" customHeight="1"/>
    <row r="45" s="52" customFormat="1" ht="15" customHeight="1"/>
    <row r="46" s="52" customFormat="1" ht="15" customHeight="1"/>
    <row r="47" s="52" customFormat="1" ht="15" customHeight="1"/>
    <row r="48" spans="4:12" s="52" customFormat="1" ht="15" customHeight="1">
      <c r="D48" s="507"/>
      <c r="E48" s="507"/>
      <c r="I48" s="3"/>
      <c r="J48" s="3"/>
      <c r="K48" s="3"/>
      <c r="L48" s="3"/>
    </row>
    <row r="49" spans="9:12" s="52" customFormat="1" ht="15" customHeight="1">
      <c r="I49" s="3"/>
      <c r="J49" s="3"/>
      <c r="K49" s="3"/>
      <c r="L49" s="3"/>
    </row>
  </sheetData>
  <sheetProtection/>
  <mergeCells count="8">
    <mergeCell ref="D48:E48"/>
    <mergeCell ref="C6:C7"/>
    <mergeCell ref="B5:B7"/>
    <mergeCell ref="G4:H4"/>
    <mergeCell ref="H5:H7"/>
    <mergeCell ref="F6:F7"/>
    <mergeCell ref="G6:G7"/>
    <mergeCell ref="D6:E6"/>
  </mergeCells>
  <printOptions/>
  <pageMargins left="0.93" right="0.3937007874015748" top="1.13" bottom="0.64" header="0.5118110236220472" footer="0.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7.375" style="0" customWidth="1"/>
    <col min="3" max="14" width="6.375" style="0" customWidth="1"/>
  </cols>
  <sheetData>
    <row r="1" s="16" customFormat="1" ht="13.5" customHeight="1">
      <c r="A1" s="14" t="s">
        <v>220</v>
      </c>
    </row>
    <row r="2" spans="1:14" ht="24" customHeight="1">
      <c r="A2" s="128" t="s">
        <v>221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6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1" t="s">
        <v>82</v>
      </c>
    </row>
    <row r="4" spans="1:14" s="63" customFormat="1" ht="19.5" customHeight="1">
      <c r="A4" s="520" t="s">
        <v>1</v>
      </c>
      <c r="B4" s="517" t="s">
        <v>143</v>
      </c>
      <c r="C4" s="529" t="s">
        <v>99</v>
      </c>
      <c r="D4" s="530"/>
      <c r="E4" s="530"/>
      <c r="F4" s="530"/>
      <c r="G4" s="530"/>
      <c r="H4" s="530"/>
      <c r="I4" s="531"/>
      <c r="J4" s="527" t="s">
        <v>145</v>
      </c>
      <c r="K4" s="528"/>
      <c r="L4" s="528"/>
      <c r="M4" s="528"/>
      <c r="N4" s="510" t="s">
        <v>305</v>
      </c>
    </row>
    <row r="5" spans="1:14" s="63" customFormat="1" ht="19.5" customHeight="1">
      <c r="A5" s="521"/>
      <c r="B5" s="518"/>
      <c r="C5" s="523" t="s">
        <v>58</v>
      </c>
      <c r="D5" s="524" t="s">
        <v>138</v>
      </c>
      <c r="E5" s="525"/>
      <c r="F5" s="525"/>
      <c r="G5" s="525"/>
      <c r="H5" s="526"/>
      <c r="I5" s="64" t="s">
        <v>139</v>
      </c>
      <c r="J5" s="61"/>
      <c r="K5" s="61"/>
      <c r="L5" s="61"/>
      <c r="M5" s="57" t="s">
        <v>139</v>
      </c>
      <c r="N5" s="515"/>
    </row>
    <row r="6" spans="1:14" s="63" customFormat="1" ht="47.25" customHeight="1">
      <c r="A6" s="522"/>
      <c r="B6" s="519"/>
      <c r="C6" s="519"/>
      <c r="D6" s="60" t="s">
        <v>143</v>
      </c>
      <c r="E6" s="60" t="s">
        <v>306</v>
      </c>
      <c r="F6" s="193" t="s">
        <v>308</v>
      </c>
      <c r="G6" s="193" t="s">
        <v>347</v>
      </c>
      <c r="H6" s="59" t="s">
        <v>140</v>
      </c>
      <c r="I6" s="58" t="s">
        <v>307</v>
      </c>
      <c r="J6" s="58" t="s">
        <v>302</v>
      </c>
      <c r="K6" s="58" t="s">
        <v>303</v>
      </c>
      <c r="L6" s="58" t="s">
        <v>304</v>
      </c>
      <c r="M6" s="58" t="s">
        <v>141</v>
      </c>
      <c r="N6" s="516"/>
    </row>
    <row r="7" spans="1:14" s="63" customFormat="1" ht="3.75" customHeight="1">
      <c r="A7" s="108"/>
      <c r="B7" s="109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110"/>
    </row>
    <row r="8" spans="1:14" s="66" customFormat="1" ht="19.5" customHeight="1">
      <c r="A8" s="24" t="s">
        <v>144</v>
      </c>
      <c r="B8" s="194">
        <v>126460</v>
      </c>
      <c r="C8" s="65">
        <v>79950</v>
      </c>
      <c r="D8" s="65">
        <v>77269</v>
      </c>
      <c r="E8" s="65">
        <v>64813</v>
      </c>
      <c r="F8" s="65">
        <v>9832</v>
      </c>
      <c r="G8" s="65">
        <v>1843</v>
      </c>
      <c r="H8" s="66">
        <v>781</v>
      </c>
      <c r="I8" s="65">
        <v>2681</v>
      </c>
      <c r="J8" s="65">
        <v>44468</v>
      </c>
      <c r="K8" s="65">
        <v>21597</v>
      </c>
      <c r="L8" s="65">
        <v>14278</v>
      </c>
      <c r="M8" s="23" t="s">
        <v>346</v>
      </c>
      <c r="N8" s="23" t="s">
        <v>346</v>
      </c>
    </row>
    <row r="9" spans="1:14" s="66" customFormat="1" ht="19.5" customHeight="1">
      <c r="A9" s="24">
        <v>7</v>
      </c>
      <c r="B9" s="194">
        <v>135134</v>
      </c>
      <c r="C9" s="65">
        <v>86880</v>
      </c>
      <c r="D9" s="65">
        <v>82497</v>
      </c>
      <c r="E9" s="65">
        <v>68057</v>
      </c>
      <c r="F9" s="65">
        <v>11144</v>
      </c>
      <c r="G9" s="65">
        <v>2374</v>
      </c>
      <c r="H9" s="66">
        <v>922</v>
      </c>
      <c r="I9" s="65">
        <v>4383</v>
      </c>
      <c r="J9" s="65">
        <v>46448</v>
      </c>
      <c r="K9" s="65">
        <v>22602</v>
      </c>
      <c r="L9" s="65">
        <v>13445</v>
      </c>
      <c r="M9" s="23" t="s">
        <v>346</v>
      </c>
      <c r="N9" s="23" t="s">
        <v>346</v>
      </c>
    </row>
    <row r="10" spans="1:14" s="63" customFormat="1" ht="19.5" customHeight="1">
      <c r="A10" s="62" t="s">
        <v>146</v>
      </c>
      <c r="B10" s="195">
        <v>142133</v>
      </c>
      <c r="C10" s="67">
        <v>86748</v>
      </c>
      <c r="D10" s="67">
        <v>82447</v>
      </c>
      <c r="E10" s="67">
        <v>69393</v>
      </c>
      <c r="F10" s="67">
        <v>9856</v>
      </c>
      <c r="G10" s="68">
        <v>2055</v>
      </c>
      <c r="H10" s="68">
        <v>1143</v>
      </c>
      <c r="I10" s="67">
        <v>4301</v>
      </c>
      <c r="J10" s="67">
        <v>49517</v>
      </c>
      <c r="K10" s="67">
        <v>24747</v>
      </c>
      <c r="L10" s="67">
        <v>11827</v>
      </c>
      <c r="M10" s="67">
        <v>12943</v>
      </c>
      <c r="N10" s="23" t="s">
        <v>346</v>
      </c>
    </row>
    <row r="11" spans="1:14" s="63" customFormat="1" ht="19.5" customHeight="1">
      <c r="A11" s="62" t="s">
        <v>147</v>
      </c>
      <c r="B11" s="195">
        <v>150203</v>
      </c>
      <c r="C11" s="67">
        <v>90126</v>
      </c>
      <c r="D11" s="67">
        <v>83706</v>
      </c>
      <c r="E11" s="67">
        <v>69457</v>
      </c>
      <c r="F11" s="67">
        <v>10963</v>
      </c>
      <c r="G11" s="68">
        <v>2095</v>
      </c>
      <c r="H11" s="68">
        <v>1191</v>
      </c>
      <c r="I11" s="67">
        <v>6420</v>
      </c>
      <c r="J11" s="67">
        <v>59724</v>
      </c>
      <c r="K11" s="67">
        <v>25666</v>
      </c>
      <c r="L11" s="67">
        <v>12245</v>
      </c>
      <c r="M11" s="67">
        <v>21813</v>
      </c>
      <c r="N11" s="23" t="s">
        <v>346</v>
      </c>
    </row>
    <row r="12" spans="1:14" s="63" customFormat="1" ht="3" customHeight="1">
      <c r="A12" s="62"/>
      <c r="B12" s="195"/>
      <c r="C12" s="67"/>
      <c r="D12" s="67"/>
      <c r="E12" s="67"/>
      <c r="F12" s="67"/>
      <c r="G12" s="68"/>
      <c r="H12" s="68"/>
      <c r="I12" s="67"/>
      <c r="J12" s="67"/>
      <c r="K12" s="67"/>
      <c r="L12" s="67"/>
      <c r="M12" s="67"/>
      <c r="N12" s="23"/>
    </row>
    <row r="13" spans="1:14" s="189" customFormat="1" ht="19.5" customHeight="1">
      <c r="A13" s="111">
        <v>22</v>
      </c>
      <c r="B13" s="196">
        <v>157061</v>
      </c>
      <c r="C13" s="112">
        <v>86093</v>
      </c>
      <c r="D13" s="112">
        <v>80669</v>
      </c>
      <c r="E13" s="112">
        <v>65765</v>
      </c>
      <c r="F13" s="112">
        <v>11113</v>
      </c>
      <c r="G13" s="112">
        <v>2081</v>
      </c>
      <c r="H13" s="112">
        <v>1710</v>
      </c>
      <c r="I13" s="112">
        <v>5424</v>
      </c>
      <c r="J13" s="112">
        <v>51696</v>
      </c>
      <c r="K13" s="112">
        <v>23222</v>
      </c>
      <c r="L13" s="112">
        <v>9638</v>
      </c>
      <c r="M13" s="112">
        <v>18836</v>
      </c>
      <c r="N13" s="112">
        <v>19272</v>
      </c>
    </row>
    <row r="14" spans="1:14" s="189" customFormat="1" ht="19.5" customHeight="1">
      <c r="A14" s="111">
        <v>27</v>
      </c>
      <c r="B14" s="196">
        <f>SUM(B15:B16)</f>
        <v>142353</v>
      </c>
      <c r="C14" s="112">
        <f aca="true" t="shared" si="0" ref="C14:N14">SUM(C15:C16)</f>
        <v>78021</v>
      </c>
      <c r="D14" s="112">
        <f t="shared" si="0"/>
        <v>74695</v>
      </c>
      <c r="E14" s="112">
        <f t="shared" si="0"/>
        <v>60898</v>
      </c>
      <c r="F14" s="112">
        <f t="shared" si="0"/>
        <v>10322</v>
      </c>
      <c r="G14" s="112">
        <f t="shared" si="0"/>
        <v>1784</v>
      </c>
      <c r="H14" s="112">
        <f t="shared" si="0"/>
        <v>1691</v>
      </c>
      <c r="I14" s="112">
        <f t="shared" si="0"/>
        <v>3326</v>
      </c>
      <c r="J14" s="112">
        <f t="shared" si="0"/>
        <v>48835</v>
      </c>
      <c r="K14" s="112">
        <f t="shared" si="0"/>
        <v>19193</v>
      </c>
      <c r="L14" s="112">
        <f t="shared" si="0"/>
        <v>7900</v>
      </c>
      <c r="M14" s="112">
        <f t="shared" si="0"/>
        <v>21742</v>
      </c>
      <c r="N14" s="112">
        <f t="shared" si="0"/>
        <v>15497</v>
      </c>
    </row>
    <row r="15" spans="1:14" s="70" customFormat="1" ht="19.5" customHeight="1">
      <c r="A15" s="111" t="s">
        <v>6</v>
      </c>
      <c r="B15" s="196">
        <f>SUM(C15,J15,N15)</f>
        <v>69815</v>
      </c>
      <c r="C15" s="112">
        <f>SUM(E15:I15)</f>
        <v>44845</v>
      </c>
      <c r="D15" s="112">
        <f>SUM(E15:H15)</f>
        <v>42760</v>
      </c>
      <c r="E15" s="112">
        <v>40229</v>
      </c>
      <c r="F15" s="112">
        <v>862</v>
      </c>
      <c r="G15" s="112">
        <v>867</v>
      </c>
      <c r="H15" s="112">
        <v>802</v>
      </c>
      <c r="I15" s="112">
        <v>2085</v>
      </c>
      <c r="J15" s="112">
        <f>SUM(K15:M15)</f>
        <v>16821</v>
      </c>
      <c r="K15" s="112">
        <v>1663</v>
      </c>
      <c r="L15" s="112">
        <v>4015</v>
      </c>
      <c r="M15" s="112">
        <v>11143</v>
      </c>
      <c r="N15" s="112">
        <v>8149</v>
      </c>
    </row>
    <row r="16" spans="1:14" s="70" customFormat="1" ht="19.5" customHeight="1">
      <c r="A16" s="111" t="s">
        <v>7</v>
      </c>
      <c r="B16" s="196">
        <f>SUM(C16,J16,N16)</f>
        <v>72538</v>
      </c>
      <c r="C16" s="112">
        <f>SUM(E16:I16)</f>
        <v>33176</v>
      </c>
      <c r="D16" s="112">
        <f>SUM(E16:H16)</f>
        <v>31935</v>
      </c>
      <c r="E16" s="112">
        <v>20669</v>
      </c>
      <c r="F16" s="112">
        <v>9460</v>
      </c>
      <c r="G16" s="112">
        <v>917</v>
      </c>
      <c r="H16" s="112">
        <v>889</v>
      </c>
      <c r="I16" s="112">
        <v>1241</v>
      </c>
      <c r="J16" s="112">
        <f>SUM(K16:M16)</f>
        <v>32014</v>
      </c>
      <c r="K16" s="112">
        <v>17530</v>
      </c>
      <c r="L16" s="112">
        <v>3885</v>
      </c>
      <c r="M16" s="112">
        <v>10599</v>
      </c>
      <c r="N16" s="112">
        <v>7348</v>
      </c>
    </row>
    <row r="17" spans="1:14" s="70" customFormat="1" ht="3.75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s="16" customFormat="1" ht="13.5" customHeight="1">
      <c r="A18" s="152" t="s">
        <v>101</v>
      </c>
      <c r="B18" s="38"/>
      <c r="C18" s="38"/>
      <c r="D18" s="38"/>
      <c r="E18" s="38"/>
      <c r="F18" s="69"/>
      <c r="G18" s="69"/>
      <c r="H18" s="69"/>
      <c r="I18" s="69"/>
      <c r="J18" s="69"/>
      <c r="K18" s="69"/>
      <c r="L18" s="69"/>
      <c r="M18" s="69"/>
      <c r="N18" s="69"/>
    </row>
    <row r="19" spans="1:5" s="16" customFormat="1" ht="13.5" customHeight="1">
      <c r="A19" s="132" t="s">
        <v>383</v>
      </c>
      <c r="B19" s="14"/>
      <c r="C19" s="14"/>
      <c r="D19" s="14"/>
      <c r="E19" s="14"/>
    </row>
  </sheetData>
  <sheetProtection/>
  <mergeCells count="7">
    <mergeCell ref="N4:N6"/>
    <mergeCell ref="B4:B6"/>
    <mergeCell ref="A4:A6"/>
    <mergeCell ref="C5:C6"/>
    <mergeCell ref="D5:H5"/>
    <mergeCell ref="J4:M4"/>
    <mergeCell ref="C4:I4"/>
  </mergeCells>
  <printOptions horizontalCentered="1"/>
  <pageMargins left="0.39" right="0.39" top="1.0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2018-05-14T04:29:37Z</cp:lastPrinted>
  <dcterms:created xsi:type="dcterms:W3CDTF">2004-12-01T05:47:37Z</dcterms:created>
  <dcterms:modified xsi:type="dcterms:W3CDTF">2018-05-25T00:13:38Z</dcterms:modified>
  <cp:category/>
  <cp:version/>
  <cp:contentType/>
  <cp:contentStatus/>
</cp:coreProperties>
</file>