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codeName="ThisWorkbook" defaultThemeVersion="166925"/>
  <xr:revisionPtr xr6:coauthVersionLast="47" xr6:coauthVersionMax="47" documentId="13_ncr:1_{680B1009-B545-465F-B170-4941AA0CBB39}" revIDLastSave="0" xr10:uidLastSave="{00000000-0000-0000-0000-000000000000}"/>
  <bookViews>
    <workbookView tabRatio="665" xr2:uid="{00000000-000D-0000-FFFF-FFFF00000000}" windowHeight="15720" windowWidth="29040" xWindow="-120" yWindow="-120"/>
  </bookViews>
  <sheets>
    <sheet r:id="rId1" name="居宅介護支援（１枚版）" sheetId="1"/>
    <sheet r:id="rId2" name="【記載例】居宅介護支援" sheetId="10"/>
    <sheet r:id="rId3" name="記入方法" sheetId="5"/>
    <sheet r:id="rId4" name="プルダウン・リスト" sheetId="2"/>
  </sheets>
  <definedNames>
    <definedName localSheetId="1" name="_xlnm.Print_Area">【記載例】居宅介護支援!$A$1:$BD$49</definedName>
    <definedName localSheetId="2" name="_xlnm.Print_Area">記入方法!$A$1:$O$77</definedName>
    <definedName localSheetId="0" name="_xlnm.Print_Area">'居宅介護支援（１枚版）'!$A$1:$BD$49</definedName>
    <definedName localSheetId="1" name="_xlnm.Print_Titles">【記載例】居宅介護支援!$1:$13</definedName>
    <definedName localSheetId="0" name="_xlnm.Print_Titles">'居宅介護支援（１枚版）'!$1:$13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9" i="1" l="1"/>
  <c r="AU9" i="10"/>
  <c r="G37" i="1" l="1"/>
  <c r="E37" i="1"/>
  <c r="G35" i="1"/>
  <c r="E35" i="1"/>
  <c r="G37" i="10"/>
  <c r="G35" i="10"/>
  <c r="E37" i="10"/>
  <c r="E35" i="10"/>
  <c r="H43" i="1" l="1"/>
  <c r="H42" i="1"/>
  <c r="C42" i="1"/>
  <c r="P38" i="1"/>
  <c r="C48" i="1" s="1"/>
  <c r="L38" i="1"/>
  <c r="C43" i="1" s="1"/>
  <c r="J38" i="1"/>
  <c r="M43" i="1" l="1"/>
  <c r="H48" i="1" s="1"/>
  <c r="M48" i="1" s="1"/>
  <c r="AU15" i="1"/>
  <c r="E34" i="1" s="1"/>
  <c r="AU23" i="10" l="1"/>
  <c r="H43" i="10"/>
  <c r="H42" i="10"/>
  <c r="C42" i="10"/>
  <c r="P38" i="10"/>
  <c r="C48" i="10" s="1"/>
  <c r="L38" i="10"/>
  <c r="C43" i="10" s="1"/>
  <c r="M43" i="10" s="1"/>
  <c r="H48" i="10" s="1"/>
  <c r="J38" i="10"/>
  <c r="AU29" i="10"/>
  <c r="AU28" i="10"/>
  <c r="AU27" i="10"/>
  <c r="AU26" i="10"/>
  <c r="AU25" i="10"/>
  <c r="AU24" i="10"/>
  <c r="AU22" i="10"/>
  <c r="AU21" i="10"/>
  <c r="AU20" i="10"/>
  <c r="AU19" i="10"/>
  <c r="AU18" i="10"/>
  <c r="E36" i="10" s="1"/>
  <c r="AU17" i="10"/>
  <c r="AU16" i="10"/>
  <c r="AU15" i="10"/>
  <c r="B15" i="10"/>
  <c r="B16" i="10" s="1"/>
  <c r="B17" i="10" s="1"/>
  <c r="B18" i="10" s="1"/>
  <c r="B19" i="10" s="1"/>
  <c r="B20" i="10" s="1"/>
  <c r="B21" i="10" s="1"/>
  <c r="B22" i="10" s="1"/>
  <c r="B23" i="10" s="1"/>
  <c r="B24" i="10" s="1"/>
  <c r="B25" i="10" s="1"/>
  <c r="B26" i="10" s="1"/>
  <c r="B27" i="10" s="1"/>
  <c r="B28" i="10" s="1"/>
  <c r="B29" i="10" s="1"/>
  <c r="AU14" i="10"/>
  <c r="X2" i="10"/>
  <c r="AJ12" i="10" s="1"/>
  <c r="AJ13" i="10" s="1"/>
  <c r="E34" i="10" l="1"/>
  <c r="M48" i="10"/>
  <c r="X11" i="10"/>
  <c r="T12" i="10"/>
  <c r="T13" i="10" s="1"/>
  <c r="P11" i="10"/>
  <c r="AB11" i="10"/>
  <c r="AM11" i="10"/>
  <c r="X12" i="10"/>
  <c r="X13" i="10" s="1"/>
  <c r="T11" i="10"/>
  <c r="AE11" i="10"/>
  <c r="AN11" i="10"/>
  <c r="AF12" i="10"/>
  <c r="AF13" i="10" s="1"/>
  <c r="AJ11" i="10"/>
  <c r="AN12" i="10"/>
  <c r="AN13" i="10" s="1"/>
  <c r="W11" i="10"/>
  <c r="AF11" i="10"/>
  <c r="P12" i="10"/>
  <c r="P13" i="10" s="1"/>
  <c r="AQ12" i="10"/>
  <c r="AQ13" i="10" s="1"/>
  <c r="AM12" i="10"/>
  <c r="AM13" i="10" s="1"/>
  <c r="AI12" i="10"/>
  <c r="AI13" i="10" s="1"/>
  <c r="AE12" i="10"/>
  <c r="AE13" i="10" s="1"/>
  <c r="AA12" i="10"/>
  <c r="AA13" i="10" s="1"/>
  <c r="W12" i="10"/>
  <c r="W13" i="10" s="1"/>
  <c r="S12" i="10"/>
  <c r="S13" i="10" s="1"/>
  <c r="AT11" i="10"/>
  <c r="AT12" i="10" s="1"/>
  <c r="AT13" i="10" s="1"/>
  <c r="AP11" i="10"/>
  <c r="AL11" i="10"/>
  <c r="AH11" i="10"/>
  <c r="AD11" i="10"/>
  <c r="Z11" i="10"/>
  <c r="V11" i="10"/>
  <c r="R11" i="10"/>
  <c r="AZ7" i="10"/>
  <c r="AW22" i="10" s="1"/>
  <c r="AL12" i="10"/>
  <c r="AL13" i="10" s="1"/>
  <c r="AH12" i="10"/>
  <c r="AH13" i="10" s="1"/>
  <c r="AD12" i="10"/>
  <c r="AD13" i="10" s="1"/>
  <c r="Z12" i="10"/>
  <c r="Z13" i="10" s="1"/>
  <c r="V12" i="10"/>
  <c r="V13" i="10" s="1"/>
  <c r="R12" i="10"/>
  <c r="R13" i="10" s="1"/>
  <c r="AO11" i="10"/>
  <c r="AK11" i="10"/>
  <c r="AG11" i="10"/>
  <c r="AC11" i="10"/>
  <c r="Y11" i="10"/>
  <c r="U11" i="10"/>
  <c r="Q11" i="10"/>
  <c r="AO12" i="10"/>
  <c r="AO13" i="10" s="1"/>
  <c r="AG12" i="10"/>
  <c r="AG13" i="10" s="1"/>
  <c r="AC12" i="10"/>
  <c r="AC13" i="10" s="1"/>
  <c r="Y12" i="10"/>
  <c r="Y13" i="10" s="1"/>
  <c r="Q12" i="10"/>
  <c r="Q13" i="10" s="1"/>
  <c r="AP12" i="10"/>
  <c r="AP13" i="10" s="1"/>
  <c r="AS11" i="10"/>
  <c r="AS12" i="10" s="1"/>
  <c r="AS13" i="10" s="1"/>
  <c r="AK12" i="10"/>
  <c r="AK13" i="10" s="1"/>
  <c r="U12" i="10"/>
  <c r="U13" i="10" s="1"/>
  <c r="AR11" i="10"/>
  <c r="AR12" i="10" s="1"/>
  <c r="AR13" i="10" s="1"/>
  <c r="S11" i="10"/>
  <c r="AA11" i="10"/>
  <c r="AI11" i="10"/>
  <c r="AQ11" i="10"/>
  <c r="AB12" i="10"/>
  <c r="AB13" i="10" s="1"/>
  <c r="AW18" i="10"/>
  <c r="G36" i="10" s="1"/>
  <c r="E38" i="10" l="1"/>
  <c r="AW27" i="10"/>
  <c r="AW16" i="10"/>
  <c r="AW29" i="10"/>
  <c r="AW21" i="10"/>
  <c r="AW17" i="10"/>
  <c r="AW25" i="10"/>
  <c r="AW15" i="10"/>
  <c r="G34" i="10" s="1"/>
  <c r="AW26" i="10"/>
  <c r="AW20" i="10"/>
  <c r="AW14" i="10"/>
  <c r="AW24" i="10"/>
  <c r="AW28" i="10"/>
  <c r="AW23" i="10"/>
  <c r="AW19" i="10"/>
  <c r="G38" i="10" l="1"/>
  <c r="AU20" i="1" l="1"/>
  <c r="AU18" i="1"/>
  <c r="AU19" i="1"/>
  <c r="AU21" i="1"/>
  <c r="AU22" i="1"/>
  <c r="AU23" i="1"/>
  <c r="AU24" i="1"/>
  <c r="AU25" i="1"/>
  <c r="AU26" i="1"/>
  <c r="AU27" i="1"/>
  <c r="AU28" i="1"/>
  <c r="AU29" i="1"/>
  <c r="AU17" i="1"/>
  <c r="AU16" i="1"/>
  <c r="E36" i="1" s="1"/>
  <c r="E38" i="1" s="1"/>
  <c r="AU14" i="1"/>
  <c r="B15" i="1" l="1"/>
  <c r="B16" i="1" s="1"/>
  <c r="B17" i="1" s="1"/>
  <c r="B18" i="1" s="1"/>
  <c r="B19" i="1" s="1"/>
  <c r="B20" i="1" s="1"/>
  <c r="B21" i="1" s="1"/>
  <c r="B22" i="1" s="1"/>
  <c r="B23" i="1" s="1"/>
  <c r="B24" i="1" l="1"/>
  <c r="B25" i="1" l="1"/>
  <c r="B26" i="1" s="1"/>
  <c r="B27" i="1" s="1"/>
  <c r="B28" i="1" s="1"/>
  <c r="B29" i="1" s="1"/>
  <c r="X2" i="1"/>
  <c r="AZ7" i="1" s="1"/>
  <c r="AT11" i="1" l="1"/>
  <c r="AT12" i="1" s="1"/>
  <c r="AT13" i="1" s="1"/>
  <c r="AR11" i="1"/>
  <c r="AR12" i="1" s="1"/>
  <c r="AR13" i="1" s="1"/>
  <c r="AS11" i="1"/>
  <c r="AS12" i="1" s="1"/>
  <c r="AS13" i="1" s="1"/>
  <c r="P11" i="1"/>
  <c r="S12" i="1"/>
  <c r="S13" i="1" s="1"/>
  <c r="AL12" i="1"/>
  <c r="AL13" i="1" s="1"/>
  <c r="T12" i="1"/>
  <c r="T13" i="1" s="1"/>
  <c r="AD12" i="1"/>
  <c r="AD13" i="1" s="1"/>
  <c r="AN12" i="1"/>
  <c r="AN13" i="1" s="1"/>
  <c r="AQ12" i="1"/>
  <c r="AQ13" i="1" s="1"/>
  <c r="AA12" i="1"/>
  <c r="AA13" i="1" s="1"/>
  <c r="V12" i="1"/>
  <c r="V13" i="1" s="1"/>
  <c r="AF12" i="1"/>
  <c r="AF13" i="1" s="1"/>
  <c r="P12" i="1"/>
  <c r="P13" i="1" s="1"/>
  <c r="X12" i="1"/>
  <c r="X13" i="1" s="1"/>
  <c r="AI12" i="1"/>
  <c r="AI13" i="1" s="1"/>
  <c r="Z12" i="1"/>
  <c r="Z13" i="1" s="1"/>
  <c r="AE12" i="1"/>
  <c r="AE13" i="1" s="1"/>
  <c r="AJ12" i="1"/>
  <c r="AJ13" i="1" s="1"/>
  <c r="AP12" i="1"/>
  <c r="AP13" i="1" s="1"/>
  <c r="R12" i="1"/>
  <c r="R13" i="1" s="1"/>
  <c r="W12" i="1"/>
  <c r="W13" i="1" s="1"/>
  <c r="AB12" i="1"/>
  <c r="AB13" i="1" s="1"/>
  <c r="AH12" i="1"/>
  <c r="AH13" i="1" s="1"/>
  <c r="AM12" i="1"/>
  <c r="AM13" i="1" s="1"/>
  <c r="Q12" i="1"/>
  <c r="Q13" i="1" s="1"/>
  <c r="U12" i="1"/>
  <c r="U13" i="1" s="1"/>
  <c r="Y12" i="1"/>
  <c r="Y13" i="1" s="1"/>
  <c r="AC12" i="1"/>
  <c r="AC13" i="1" s="1"/>
  <c r="AG12" i="1"/>
  <c r="AG13" i="1" s="1"/>
  <c r="AK12" i="1"/>
  <c r="AK13" i="1" s="1"/>
  <c r="AO12" i="1"/>
  <c r="AO13" i="1" s="1"/>
  <c r="W11" i="1"/>
  <c r="AA11" i="1"/>
  <c r="AE11" i="1"/>
  <c r="AI11" i="1"/>
  <c r="AM11" i="1"/>
  <c r="AQ11" i="1"/>
  <c r="T11" i="1"/>
  <c r="X11" i="1"/>
  <c r="AB11" i="1"/>
  <c r="AF11" i="1"/>
  <c r="AJ11" i="1"/>
  <c r="AN11" i="1"/>
  <c r="Q11" i="1"/>
  <c r="U11" i="1"/>
  <c r="Y11" i="1"/>
  <c r="AC11" i="1"/>
  <c r="AG11" i="1"/>
  <c r="AK11" i="1"/>
  <c r="AO11" i="1"/>
  <c r="S11" i="1"/>
  <c r="R11" i="1"/>
  <c r="V11" i="1"/>
  <c r="Z11" i="1"/>
  <c r="AD11" i="1"/>
  <c r="AH11" i="1"/>
  <c r="AL11" i="1"/>
  <c r="AP11" i="1"/>
  <c r="AW15" i="1" l="1"/>
  <c r="G34" i="1" s="1"/>
  <c r="AW28" i="1"/>
  <c r="AW22" i="1"/>
  <c r="AW21" i="1"/>
  <c r="AW23" i="1"/>
  <c r="AW25" i="1"/>
  <c r="AW26" i="1"/>
  <c r="AW24" i="1"/>
  <c r="AW16" i="1"/>
  <c r="G36" i="1" s="1"/>
  <c r="AW14" i="1"/>
  <c r="AW18" i="1"/>
  <c r="AW20" i="1"/>
  <c r="AW19" i="1"/>
  <c r="AW29" i="1"/>
  <c r="AW17" i="1"/>
  <c r="AW27" i="1"/>
  <c r="G38" i="1" l="1"/>
</calcChain>
</file>

<file path=xl/sharedStrings.xml><?xml version="1.0" encoding="utf-8"?>
<sst xmlns="http://schemas.openxmlformats.org/spreadsheetml/2006/main" count="308" uniqueCount="148">
  <si>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</si>
  <si>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</si>
  <si>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</si>
  <si>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</si>
  <si>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</si>
  <si>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</si>
  <si>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</si>
  <si>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</si>
  <si>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</si>
  <si>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</si>
  <si>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</si>
  <si>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</si>
  <si>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</si>
  <si>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</si>
  <si>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</si>
  <si>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</si>
  <si>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</si>
  <si>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</si>
  <si>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</si>
  <si>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</si>
  <si>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</si>
  <si>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</si>
  <si>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</si>
  <si>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</si>
  <si>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</si>
  <si>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</si>
  <si>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</si>
  <si>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</si>
  <si>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</si>
  <si>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</si>
  <si>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</si>
  <si>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</si>
  <si>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</si>
  <si>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</si>
  <si>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</si>
  <si>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</si>
  <si>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</si>
  <si>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</si>
  <si>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</si>
  <si>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</si>
  <si>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</si>
  <si>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</si>
  <si>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</si>
  <si>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</si>
  <si>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</si>
  <si>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</si>
  <si>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</si>
  <si>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</si>
  <si>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</si>
  <si>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</si>
  <si>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</si>
  <si>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</si>
  <si>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</si>
  <si>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</si>
  <si>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</si>
  <si>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</si>
  <si>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</si>
  <si>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</si>
  <si>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</si>
  <si>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</si>
  <si>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</si>
  <si>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</si>
  <si>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</si>
  <si>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</si>
  <si>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</si>
  <si>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</si>
  <si>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</si>
  <si>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</si>
  <si>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</si>
  <si>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</si>
  <si>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</si>
  <si>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</si>
  <si>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</si>
  <si>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</si>
  <si>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</si>
  <si>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</si>
  <si>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</si>
  <si>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</si>
  <si>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</si>
  <si>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</si>
  <si>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</si>
  <si>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</si>
  <si>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</si>
  <si>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</si>
  <si>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</si>
  <si>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</si>
  <si>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</si>
  <si>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</si>
  <si>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</si>
  <si>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</si>
  <si>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</si>
  <si>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</si>
  <si>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</si>
  <si>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</si>
  <si>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</si>
  <si>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</si>
  <si>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</si>
  <si>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</si>
  <si>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</si>
  <si>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</si>
  <si>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</si>
  <si>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</si>
  <si>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</si>
  <si>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</si>
  <si>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</si>
  <si>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</si>
  <si>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</si>
  <si>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</si>
  <si>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</si>
  <si>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居宅介護支援</t>
    <rPh sb="0" eb="2">
      <t>キョタク</t>
    </rPh>
    <rPh sb="2" eb="4">
      <t>カイゴ</t>
    </rPh>
    <rPh sb="4" eb="6">
      <t>シエン</t>
    </rPh>
    <phoneticPr fontId="1"/>
  </si>
  <si>
    <t>介護予防支援</t>
    <rPh sb="0" eb="2">
      <t>カイゴ</t>
    </rPh>
    <rPh sb="2" eb="4">
      <t>ヨボウ</t>
    </rPh>
    <rPh sb="4" eb="6">
      <t>シエン</t>
    </rPh>
    <phoneticPr fontId="1"/>
  </si>
  <si>
    <t>介護支援専門員</t>
    <rPh sb="0" eb="2">
      <t>カイゴ</t>
    </rPh>
    <rPh sb="2" eb="4">
      <t>シエン</t>
    </rPh>
    <rPh sb="4" eb="7">
      <t>センモンイン</t>
    </rPh>
    <phoneticPr fontId="1"/>
  </si>
  <si>
    <t>介護予防支援担当職員</t>
    <rPh sb="0" eb="2">
      <t>カイゴ</t>
    </rPh>
    <rPh sb="2" eb="4">
      <t>ヨボウ</t>
    </rPh>
    <rPh sb="4" eb="6">
      <t>シエン</t>
    </rPh>
    <rPh sb="6" eb="8">
      <t>タントウ</t>
    </rPh>
    <rPh sb="8" eb="10">
      <t>ショクイン</t>
    </rPh>
    <phoneticPr fontId="1"/>
  </si>
  <si>
    <t>主任介護支援専門員</t>
    <rPh sb="0" eb="2">
      <t>シュニン</t>
    </rPh>
    <rPh sb="2" eb="4">
      <t>カイゴ</t>
    </rPh>
    <rPh sb="4" eb="6">
      <t>シエン</t>
    </rPh>
    <rPh sb="6" eb="9">
      <t>センモンイン</t>
    </rPh>
    <phoneticPr fontId="1"/>
  </si>
  <si>
    <t>社会福祉士</t>
    <rPh sb="0" eb="2">
      <t>シャカイ</t>
    </rPh>
    <rPh sb="2" eb="5">
      <t>フクシシ</t>
    </rPh>
    <phoneticPr fontId="1"/>
  </si>
  <si>
    <t>経験ある看護師</t>
    <rPh sb="0" eb="2">
      <t>ケイケン</t>
    </rPh>
    <rPh sb="4" eb="7">
      <t>カンゴシ</t>
    </rPh>
    <phoneticPr fontId="1"/>
  </si>
  <si>
    <t>社会福祉主事（3年以上従事）</t>
    <rPh sb="0" eb="2">
      <t>シャカイ</t>
    </rPh>
    <rPh sb="2" eb="4">
      <t>フクシ</t>
    </rPh>
    <rPh sb="4" eb="6">
      <t>シュジ</t>
    </rPh>
    <rPh sb="8" eb="9">
      <t>ネン</t>
    </rPh>
    <rPh sb="9" eb="11">
      <t>イジョウ</t>
    </rPh>
    <rPh sb="11" eb="13">
      <t>ジュウジ</t>
    </rPh>
    <phoneticPr fontId="1"/>
  </si>
  <si>
    <t>　D列・・・「介護支援専門員」</t>
    <rPh sb="2" eb="3">
      <t>レツ</t>
    </rPh>
    <rPh sb="7" eb="9">
      <t>カイゴ</t>
    </rPh>
    <rPh sb="9" eb="11">
      <t>シエン</t>
    </rPh>
    <rPh sb="11" eb="14">
      <t>センモンイン</t>
    </rPh>
    <phoneticPr fontId="1"/>
  </si>
  <si>
    <t>　E列・・・「介護予防支援担当職員」</t>
    <rPh sb="2" eb="3">
      <t>レツ</t>
    </rPh>
    <rPh sb="7" eb="9">
      <t>カイゴ</t>
    </rPh>
    <rPh sb="9" eb="11">
      <t>ヨボウ</t>
    </rPh>
    <rPh sb="11" eb="13">
      <t>シエン</t>
    </rPh>
    <rPh sb="13" eb="15">
      <t>タントウ</t>
    </rPh>
    <rPh sb="15" eb="17">
      <t>ショクイン</t>
    </rPh>
    <phoneticPr fontId="1"/>
  </si>
  <si>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2"/>
  </si>
  <si>
    <t>C</t>
  </si>
  <si>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</si>
  <si>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</si>
  <si>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人</t>
    <rPh sb="0" eb="1">
      <t>ニン</t>
    </rPh>
    <phoneticPr fontId="1"/>
  </si>
  <si>
    <t>(4) 利用者数（新規の場合は推定数）</t>
  </si>
  <si>
    <t>(5) 
職種</t>
    <phoneticPr fontId="2"/>
  </si>
  <si>
    <t>(6)
勤務
形態</t>
    <phoneticPr fontId="2"/>
  </si>
  <si>
    <t>(7)
資格</t>
    <rPh sb="4" eb="6">
      <t>シカク</t>
    </rPh>
    <phoneticPr fontId="1"/>
  </si>
  <si>
    <t>(8) 氏　名</t>
    <phoneticPr fontId="2"/>
  </si>
  <si>
    <t>(9)</t>
    <phoneticPr fontId="1"/>
  </si>
  <si>
    <r>
      <t xml:space="preserve">(11)
</t>
    </r>
    <r>
      <rPr>
        <sz val="11"/>
        <rFont val="HGSｺﾞｼｯｸM"/>
        <family val="3"/>
        <charset val="128"/>
      </rPr>
      <t>週平均
勤務時間数</t>
    </r>
    <rPh sb="6" eb="8">
      <t>ヘイキン</t>
    </rPh>
    <rPh sb="9" eb="11">
      <t>キンム</t>
    </rPh>
    <rPh sb="11" eb="13">
      <t>ジカン</t>
    </rPh>
    <rPh sb="13" eb="14">
      <t>スウ</t>
    </rPh>
    <phoneticPr fontId="2"/>
  </si>
  <si>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</si>
  <si>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</si>
  <si>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</si>
  <si>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</si>
  <si>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</si>
  <si>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</si>
  <si>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</si>
  <si>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</si>
  <si>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</si>
  <si>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</si>
  <si>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</si>
  <si>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</si>
  <si>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</si>
  <si>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</si>
  <si>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</si>
  <si>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（参考様式1）</t>
    <phoneticPr fontId="2"/>
  </si>
  <si>
    <t>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</si>
</sst>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3">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hair">
        <color indexed="64"/>
      </bottom>
      <diagonal/>
    </border>
    <border>
      <left style="thin">
        <color indexed="64"/>
      </left>
      <right/>
      <top style="thin">
        <color indexed="64"/>
      </top>
      <bottom style="hair">
        <color indexed="64"/>
      </bottom>
      <diagonal/>
    </border>
    <border>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82">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2"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3"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8"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49"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7" fillId="0" borderId="0" xfId="0" applyFont="1" applyBorder="1" applyAlignment="1" applyProtection="1">
      <alignment vertical="center"/>
    </xf>
    <xf numFmtId="0" fontId="7" fillId="0" borderId="0" xfId="0" applyFont="1" applyAlignment="1" applyProtection="1">
      <alignment horizontal="center" vertical="center"/>
    </xf>
    <xf numFmtId="0" fontId="7" fillId="0" borderId="0" xfId="0" applyFont="1" applyAlignment="1" applyProtection="1">
      <alignment horizontal="right" vertical="center"/>
    </xf>
    <xf numFmtId="0" fontId="15" fillId="0" borderId="0" xfId="0" applyFont="1">
      <alignment vertical="center"/>
    </xf>
    <xf numFmtId="181" fontId="7" fillId="4" borderId="59" xfId="0" applyNumberFormat="1" applyFont="1" applyFill="1" applyBorder="1" applyAlignment="1" applyProtection="1">
      <alignment horizontal="center" vertical="center" shrinkToFit="1"/>
      <protection locked="0"/>
    </xf>
    <xf numFmtId="181" fontId="7" fillId="4" borderId="60" xfId="0" applyNumberFormat="1" applyFont="1" applyFill="1" applyBorder="1" applyAlignment="1" applyProtection="1">
      <alignment horizontal="center" vertical="center" shrinkToFit="1"/>
      <protection locked="0"/>
    </xf>
    <xf numFmtId="181" fontId="7" fillId="4" borderId="61" xfId="0" applyNumberFormat="1" applyFont="1" applyFill="1" applyBorder="1" applyAlignment="1" applyProtection="1">
      <alignment horizontal="center" vertical="center" shrinkToFit="1"/>
      <protection locked="0"/>
    </xf>
    <xf numFmtId="181" fontId="7" fillId="4" borderId="62" xfId="0" applyNumberFormat="1" applyFont="1" applyFill="1" applyBorder="1" applyAlignment="1" applyProtection="1">
      <alignment horizontal="center" vertical="center" shrinkToFit="1"/>
      <protection locked="0"/>
    </xf>
    <xf numFmtId="0" fontId="15" fillId="0" borderId="29" xfId="0" applyFont="1" applyFill="1" applyBorder="1" applyAlignment="1" applyProtection="1">
      <alignment horizontal="center" vertical="center"/>
    </xf>
    <xf numFmtId="0" fontId="15" fillId="0" borderId="13"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0" fontId="15" fillId="3" borderId="0" xfId="0" applyFont="1" applyFill="1" applyBorder="1" applyAlignment="1" applyProtection="1">
      <alignment horizontal="center" vertical="center"/>
    </xf>
    <xf numFmtId="177" fontId="15" fillId="3" borderId="0"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8" fillId="2"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8" fillId="4" borderId="0" xfId="0" applyFont="1" applyFill="1" applyAlignment="1" applyProtection="1">
      <alignment horizontal="center" vertical="center"/>
      <protection locked="0"/>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7" fillId="2" borderId="10" xfId="0" applyFont="1" applyFill="1" applyBorder="1" applyAlignment="1" applyProtection="1">
      <alignment horizontal="center" vertical="center"/>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44" xfId="0" applyNumberFormat="1" applyFont="1" applyFill="1" applyBorder="1" applyAlignment="1" applyProtection="1">
      <alignment horizontal="center" vertical="center" wrapText="1"/>
    </xf>
    <xf numFmtId="181" fontId="8" fillId="3" borderId="47" xfId="0" applyNumberFormat="1" applyFont="1" applyFill="1" applyBorder="1" applyAlignment="1" applyProtection="1">
      <alignment horizontal="center" vertical="center" wrapText="1"/>
    </xf>
    <xf numFmtId="181" fontId="8" fillId="3" borderId="44" xfId="1"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46" xfId="0" applyNumberFormat="1" applyFont="1" applyFill="1" applyBorder="1" applyAlignment="1" applyProtection="1">
      <alignment horizontal="center" vertical="center" wrapText="1"/>
    </xf>
    <xf numFmtId="181" fontId="8" fillId="3" borderId="56" xfId="0" applyNumberFormat="1" applyFont="1" applyFill="1" applyBorder="1" applyAlignment="1" applyProtection="1">
      <alignment horizontal="center" vertical="center" wrapText="1"/>
    </xf>
    <xf numFmtId="181" fontId="8" fillId="3" borderId="46" xfId="1" applyNumberFormat="1" applyFont="1" applyFill="1" applyBorder="1" applyAlignment="1" applyProtection="1">
      <alignment horizontal="center" vertical="center" wrapText="1"/>
    </xf>
    <xf numFmtId="181" fontId="8" fillId="3" borderId="56" xfId="1" applyNumberFormat="1" applyFont="1" applyFill="1" applyBorder="1" applyAlignment="1" applyProtection="1">
      <alignment horizontal="center" vertical="center" wrapText="1"/>
    </xf>
    <xf numFmtId="0" fontId="4" fillId="2" borderId="44" xfId="0" applyFont="1" applyFill="1" applyBorder="1" applyAlignment="1" applyProtection="1">
      <alignment horizontal="center" vertical="center" wrapText="1"/>
      <protection locked="0"/>
    </xf>
    <xf numFmtId="0" fontId="4" fillId="2" borderId="45" xfId="0" applyFont="1" applyFill="1" applyBorder="1" applyAlignment="1" applyProtection="1">
      <alignment horizontal="center" vertical="center" wrapText="1"/>
      <protection locked="0"/>
    </xf>
    <xf numFmtId="0" fontId="7" fillId="2" borderId="50" xfId="0" applyFont="1" applyFill="1" applyBorder="1" applyAlignment="1" applyProtection="1">
      <alignment horizontal="center" vertical="center" wrapText="1"/>
      <protection locked="0"/>
    </xf>
    <xf numFmtId="0" fontId="7" fillId="2" borderId="45" xfId="0" applyFont="1" applyFill="1" applyBorder="1" applyAlignment="1" applyProtection="1">
      <alignment horizontal="center" vertical="center" wrapText="1"/>
      <protection locked="0"/>
    </xf>
    <xf numFmtId="0" fontId="7" fillId="2" borderId="50" xfId="0" applyFont="1" applyFill="1" applyBorder="1" applyAlignment="1" applyProtection="1">
      <alignment horizontal="center" vertical="center" shrinkToFit="1"/>
      <protection locked="0"/>
    </xf>
    <xf numFmtId="0" fontId="7" fillId="2" borderId="51" xfId="0" applyFont="1" applyFill="1" applyBorder="1" applyAlignment="1" applyProtection="1">
      <alignment horizontal="center" vertical="center" shrinkToFit="1"/>
      <protection locked="0"/>
    </xf>
    <xf numFmtId="0" fontId="7" fillId="2" borderId="45" xfId="0" applyFont="1" applyFill="1" applyBorder="1" applyAlignment="1" applyProtection="1">
      <alignment horizontal="center" vertical="center" shrinkToFit="1"/>
      <protection locked="0"/>
    </xf>
    <xf numFmtId="0" fontId="7" fillId="4" borderId="50" xfId="0" applyFont="1" applyFill="1" applyBorder="1" applyAlignment="1" applyProtection="1">
      <alignment horizontal="center" vertical="center" wrapText="1"/>
      <protection locked="0"/>
    </xf>
    <xf numFmtId="0" fontId="7" fillId="4" borderId="51" xfId="0" applyFont="1" applyFill="1" applyBorder="1" applyAlignment="1" applyProtection="1">
      <alignment horizontal="center" vertical="center" wrapText="1"/>
      <protection locked="0"/>
    </xf>
    <xf numFmtId="0" fontId="7" fillId="4" borderId="47"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4" fillId="2" borderId="43" xfId="0" applyFont="1" applyFill="1" applyBorder="1" applyAlignment="1" applyProtection="1">
      <alignment horizontal="center" vertical="center" wrapText="1"/>
      <protection locked="0"/>
    </xf>
    <xf numFmtId="0" fontId="7" fillId="2" borderId="54" xfId="0" applyFont="1" applyFill="1" applyBorder="1" applyAlignment="1" applyProtection="1">
      <alignment horizontal="center" vertical="center" wrapText="1"/>
      <protection locked="0"/>
    </xf>
    <xf numFmtId="0" fontId="7" fillId="2" borderId="43" xfId="0" applyFont="1" applyFill="1" applyBorder="1" applyAlignment="1" applyProtection="1">
      <alignment horizontal="center" vertical="center" wrapText="1"/>
      <protection locked="0"/>
    </xf>
    <xf numFmtId="0" fontId="7" fillId="2" borderId="54" xfId="0" applyFont="1" applyFill="1" applyBorder="1" applyAlignment="1" applyProtection="1">
      <alignment horizontal="center" vertical="center" shrinkToFit="1"/>
      <protection locked="0"/>
    </xf>
    <xf numFmtId="0" fontId="7" fillId="2" borderId="55" xfId="0" applyFont="1" applyFill="1" applyBorder="1" applyAlignment="1" applyProtection="1">
      <alignment horizontal="center" vertical="center" shrinkToFit="1"/>
      <protection locked="0"/>
    </xf>
    <xf numFmtId="0" fontId="7" fillId="2" borderId="43" xfId="0" applyFont="1" applyFill="1" applyBorder="1" applyAlignment="1" applyProtection="1">
      <alignment horizontal="center" vertical="center" shrinkToFit="1"/>
      <protection locked="0"/>
    </xf>
    <xf numFmtId="0" fontId="7" fillId="4" borderId="54" xfId="0" applyFont="1" applyFill="1" applyBorder="1" applyAlignment="1" applyProtection="1">
      <alignment horizontal="center" vertical="center" wrapTex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46" xfId="0" applyFont="1" applyFill="1" applyBorder="1" applyAlignment="1" applyProtection="1">
      <alignment horizontal="left" vertical="center" wrapText="1"/>
      <protection locked="0"/>
    </xf>
    <xf numFmtId="0" fontId="7" fillId="4" borderId="55"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44" xfId="0" applyFont="1" applyFill="1" applyBorder="1" applyAlignment="1" applyProtection="1">
      <alignment horizontal="left" vertical="center" wrapText="1"/>
      <protection locked="0"/>
    </xf>
    <xf numFmtId="0" fontId="7" fillId="4" borderId="51" xfId="0" applyFont="1" applyFill="1" applyBorder="1" applyAlignment="1" applyProtection="1">
      <alignment horizontal="left" vertical="center" wrapText="1"/>
      <protection locked="0"/>
    </xf>
    <xf numFmtId="0" fontId="7" fillId="4" borderId="47"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F55"/>
  <sheetViews>
    <sheetView showGridLines="0" tabSelected="1" view="pageBreakPreview" zoomScale="70" zoomScaleNormal="55" zoomScaleSheetLayoutView="70" workbookViewId="0">
      <selection activeCell="AB4" sqref="AB4"/>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146</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88" t="s">
        <v>109</v>
      </c>
      <c r="AN1" s="188"/>
      <c r="AO1" s="188"/>
      <c r="AP1" s="188"/>
      <c r="AQ1" s="188"/>
      <c r="AR1" s="188"/>
      <c r="AS1" s="188"/>
      <c r="AT1" s="188"/>
      <c r="AU1" s="188"/>
      <c r="AV1" s="188"/>
      <c r="AW1" s="188"/>
      <c r="AX1" s="188"/>
      <c r="AY1" s="188"/>
      <c r="AZ1" s="188"/>
      <c r="BA1" s="188"/>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190">
        <v>8</v>
      </c>
      <c r="V2" s="190"/>
      <c r="W2" s="39" t="s">
        <v>16</v>
      </c>
      <c r="X2" s="189">
        <f>IF(U2=0,"",YEAR(DATE(2018+U2,1,1)))</f>
        <v>2026</v>
      </c>
      <c r="Y2" s="189"/>
      <c r="Z2" s="41" t="s">
        <v>20</v>
      </c>
      <c r="AA2" s="41" t="s">
        <v>21</v>
      </c>
      <c r="AB2" s="190">
        <v>4</v>
      </c>
      <c r="AC2" s="190"/>
      <c r="AD2" s="41" t="s">
        <v>22</v>
      </c>
      <c r="AE2" s="41"/>
      <c r="AF2" s="41"/>
      <c r="AG2" s="41"/>
      <c r="AH2" s="41"/>
      <c r="AI2" s="41"/>
      <c r="AJ2" s="40"/>
      <c r="AK2" s="39" t="s">
        <v>17</v>
      </c>
      <c r="AL2" s="39" t="s">
        <v>16</v>
      </c>
      <c r="AM2" s="190"/>
      <c r="AN2" s="190"/>
      <c r="AO2" s="190"/>
      <c r="AP2" s="190"/>
      <c r="AQ2" s="190"/>
      <c r="AR2" s="190"/>
      <c r="AS2" s="190"/>
      <c r="AT2" s="190"/>
      <c r="AU2" s="190"/>
      <c r="AV2" s="190"/>
      <c r="AW2" s="190"/>
      <c r="AX2" s="190"/>
      <c r="AY2" s="190"/>
      <c r="AZ2" s="190"/>
      <c r="BA2" s="190"/>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10" t="s">
        <v>98</v>
      </c>
      <c r="BA3" s="210"/>
      <c r="BB3" s="210"/>
      <c r="BC3" s="210"/>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10" t="s">
        <v>147</v>
      </c>
      <c r="BA4" s="210"/>
      <c r="BB4" s="210"/>
      <c r="BC4" s="210"/>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04"/>
      <c r="AW5" s="205"/>
      <c r="AX5" s="61" t="s">
        <v>23</v>
      </c>
      <c r="AY5" s="60"/>
      <c r="AZ5" s="204"/>
      <c r="BA5" s="205"/>
      <c r="BB5" s="61" t="s">
        <v>84</v>
      </c>
      <c r="BC5" s="60"/>
      <c r="BD5" s="41"/>
      <c r="BE5" s="4"/>
    </row>
    <row r="6" spans="1:57" s="3"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124</v>
      </c>
      <c r="AR6" s="60"/>
      <c r="AS6" s="153"/>
      <c r="AT6" s="153"/>
      <c r="AU6" s="153"/>
      <c r="AV6" s="60"/>
      <c r="AW6" s="60"/>
      <c r="AX6" s="154"/>
      <c r="AY6" s="60"/>
      <c r="AZ6" s="204"/>
      <c r="BA6" s="205"/>
      <c r="BB6" s="155" t="s">
        <v>123</v>
      </c>
      <c r="BC6" s="60"/>
      <c r="BD6" s="41"/>
      <c r="BE6" s="4"/>
    </row>
    <row r="7" spans="1:57" s="3"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08">
        <f>DAY(EOMONTH(DATE(X2,AB2,1),0))</f>
        <v>30</v>
      </c>
      <c r="BA7" s="209"/>
      <c r="BB7" s="61" t="s">
        <v>25</v>
      </c>
      <c r="BC7" s="41"/>
      <c r="BD7" s="41"/>
      <c r="BE7" s="4"/>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45">
      <c r="A9" s="71"/>
      <c r="B9" s="215" t="s">
        <v>26</v>
      </c>
      <c r="C9" s="219" t="s">
        <v>125</v>
      </c>
      <c r="D9" s="227"/>
      <c r="E9" s="218" t="s">
        <v>126</v>
      </c>
      <c r="F9" s="227"/>
      <c r="G9" s="218" t="s">
        <v>127</v>
      </c>
      <c r="H9" s="219"/>
      <c r="I9" s="219"/>
      <c r="J9" s="219"/>
      <c r="K9" s="227"/>
      <c r="L9" s="218" t="s">
        <v>128</v>
      </c>
      <c r="M9" s="219"/>
      <c r="N9" s="219"/>
      <c r="O9" s="220"/>
      <c r="P9" s="206" t="s">
        <v>129</v>
      </c>
      <c r="Q9" s="207"/>
      <c r="R9" s="207"/>
      <c r="S9" s="207"/>
      <c r="T9" s="207"/>
      <c r="U9" s="207"/>
      <c r="V9" s="207"/>
      <c r="W9" s="207"/>
      <c r="X9" s="207"/>
      <c r="Y9" s="207"/>
      <c r="Z9" s="207"/>
      <c r="AA9" s="207"/>
      <c r="AB9" s="207"/>
      <c r="AC9" s="207"/>
      <c r="AD9" s="207"/>
      <c r="AE9" s="207"/>
      <c r="AF9" s="207"/>
      <c r="AG9" s="207"/>
      <c r="AH9" s="207"/>
      <c r="AI9" s="207"/>
      <c r="AJ9" s="207"/>
      <c r="AK9" s="207"/>
      <c r="AL9" s="207"/>
      <c r="AM9" s="207"/>
      <c r="AN9" s="207"/>
      <c r="AO9" s="207"/>
      <c r="AP9" s="207"/>
      <c r="AQ9" s="207"/>
      <c r="AR9" s="207"/>
      <c r="AS9" s="207"/>
      <c r="AT9" s="207"/>
      <c r="AU9" s="196" t="str">
        <f>IF(AZ3="４週","(10)1～4週目の勤務時間数合計","(10)1か月の勤務時間数合計")</f>
        <v>(10)1～4週目の勤務時間数合計</v>
      </c>
      <c r="AV9" s="197"/>
      <c r="AW9" s="196" t="s">
        <v>130</v>
      </c>
      <c r="AX9" s="197"/>
      <c r="AY9" s="191" t="s">
        <v>131</v>
      </c>
      <c r="AZ9" s="191"/>
      <c r="BA9" s="191"/>
      <c r="BB9" s="191"/>
      <c r="BC9" s="191"/>
      <c r="BD9" s="191"/>
    </row>
    <row r="10" spans="1:57" ht="20.25" customHeight="1" thickBot="1" x14ac:dyDescent="0.45">
      <c r="A10" s="71"/>
      <c r="B10" s="216"/>
      <c r="C10" s="222"/>
      <c r="D10" s="228"/>
      <c r="E10" s="221"/>
      <c r="F10" s="228"/>
      <c r="G10" s="221"/>
      <c r="H10" s="222"/>
      <c r="I10" s="222"/>
      <c r="J10" s="222"/>
      <c r="K10" s="228"/>
      <c r="L10" s="221"/>
      <c r="M10" s="222"/>
      <c r="N10" s="222"/>
      <c r="O10" s="223"/>
      <c r="P10" s="193" t="s">
        <v>10</v>
      </c>
      <c r="Q10" s="194"/>
      <c r="R10" s="194"/>
      <c r="S10" s="194"/>
      <c r="T10" s="194"/>
      <c r="U10" s="194"/>
      <c r="V10" s="195"/>
      <c r="W10" s="193" t="s">
        <v>11</v>
      </c>
      <c r="X10" s="194"/>
      <c r="Y10" s="194"/>
      <c r="Z10" s="194"/>
      <c r="AA10" s="194"/>
      <c r="AB10" s="194"/>
      <c r="AC10" s="195"/>
      <c r="AD10" s="193" t="s">
        <v>12</v>
      </c>
      <c r="AE10" s="194"/>
      <c r="AF10" s="194"/>
      <c r="AG10" s="194"/>
      <c r="AH10" s="194"/>
      <c r="AI10" s="194"/>
      <c r="AJ10" s="195"/>
      <c r="AK10" s="193" t="s">
        <v>13</v>
      </c>
      <c r="AL10" s="194"/>
      <c r="AM10" s="194"/>
      <c r="AN10" s="194"/>
      <c r="AO10" s="194"/>
      <c r="AP10" s="194"/>
      <c r="AQ10" s="195"/>
      <c r="AR10" s="193" t="s">
        <v>14</v>
      </c>
      <c r="AS10" s="194"/>
      <c r="AT10" s="195"/>
      <c r="AU10" s="198"/>
      <c r="AV10" s="199"/>
      <c r="AW10" s="198"/>
      <c r="AX10" s="199"/>
      <c r="AY10" s="191"/>
      <c r="AZ10" s="191"/>
      <c r="BA10" s="191"/>
      <c r="BB10" s="191"/>
      <c r="BC10" s="191"/>
      <c r="BD10" s="191"/>
    </row>
    <row r="11" spans="1:57" ht="20.25" customHeight="1" thickBot="1" x14ac:dyDescent="0.45">
      <c r="A11" s="71"/>
      <c r="B11" s="216"/>
      <c r="C11" s="222"/>
      <c r="D11" s="228"/>
      <c r="E11" s="221"/>
      <c r="F11" s="228"/>
      <c r="G11" s="221"/>
      <c r="H11" s="222"/>
      <c r="I11" s="222"/>
      <c r="J11" s="222"/>
      <c r="K11" s="228"/>
      <c r="L11" s="221"/>
      <c r="M11" s="222"/>
      <c r="N11" s="222"/>
      <c r="O11" s="22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4" t="str">
        <f>IF(AZ3="暦月",IF(DAY(DATE($X$2,$AB$2,31))=31,31,""),"")</f>
        <v/>
      </c>
      <c r="AU11" s="198"/>
      <c r="AV11" s="199"/>
      <c r="AW11" s="198"/>
      <c r="AX11" s="199"/>
      <c r="AY11" s="191"/>
      <c r="AZ11" s="191"/>
      <c r="BA11" s="191"/>
      <c r="BB11" s="191"/>
      <c r="BC11" s="191"/>
      <c r="BD11" s="191"/>
    </row>
    <row r="12" spans="1:57" ht="20.25" hidden="1" customHeight="1" thickBot="1" x14ac:dyDescent="0.45">
      <c r="A12" s="71"/>
      <c r="B12" s="216"/>
      <c r="C12" s="222"/>
      <c r="D12" s="228"/>
      <c r="E12" s="221"/>
      <c r="F12" s="228"/>
      <c r="G12" s="221"/>
      <c r="H12" s="222"/>
      <c r="I12" s="222"/>
      <c r="J12" s="222"/>
      <c r="K12" s="228"/>
      <c r="L12" s="221"/>
      <c r="M12" s="222"/>
      <c r="N12" s="222"/>
      <c r="O12" s="223"/>
      <c r="P12" s="88">
        <f>WEEKDAY(DATE($X$2,$AB$2,1))</f>
        <v>4</v>
      </c>
      <c r="Q12" s="89">
        <f>WEEKDAY(DATE($X$2,$AB$2,2))</f>
        <v>5</v>
      </c>
      <c r="R12" s="89">
        <f>WEEKDAY(DATE($X$2,$AB$2,3))</f>
        <v>6</v>
      </c>
      <c r="S12" s="89">
        <f>WEEKDAY(DATE($X$2,$AB$2,4))</f>
        <v>7</v>
      </c>
      <c r="T12" s="89">
        <f>WEEKDAY(DATE($X$2,$AB$2,5))</f>
        <v>1</v>
      </c>
      <c r="U12" s="89">
        <f>WEEKDAY(DATE($X$2,$AB$2,6))</f>
        <v>2</v>
      </c>
      <c r="V12" s="90">
        <f>WEEKDAY(DATE($X$2,$AB$2,7))</f>
        <v>3</v>
      </c>
      <c r="W12" s="88">
        <f>WEEKDAY(DATE($X$2,$AB$2,8))</f>
        <v>4</v>
      </c>
      <c r="X12" s="89">
        <f>WEEKDAY(DATE($X$2,$AB$2,9))</f>
        <v>5</v>
      </c>
      <c r="Y12" s="89">
        <f>WEEKDAY(DATE($X$2,$AB$2,10))</f>
        <v>6</v>
      </c>
      <c r="Z12" s="89">
        <f>WEEKDAY(DATE($X$2,$AB$2,11))</f>
        <v>7</v>
      </c>
      <c r="AA12" s="89">
        <f>WEEKDAY(DATE($X$2,$AB$2,12))</f>
        <v>1</v>
      </c>
      <c r="AB12" s="89">
        <f>WEEKDAY(DATE($X$2,$AB$2,13))</f>
        <v>2</v>
      </c>
      <c r="AC12" s="90">
        <f>WEEKDAY(DATE($X$2,$AB$2,14))</f>
        <v>3</v>
      </c>
      <c r="AD12" s="88">
        <f>WEEKDAY(DATE($X$2,$AB$2,15))</f>
        <v>4</v>
      </c>
      <c r="AE12" s="89">
        <f>WEEKDAY(DATE($X$2,$AB$2,16))</f>
        <v>5</v>
      </c>
      <c r="AF12" s="89">
        <f>WEEKDAY(DATE($X$2,$AB$2,17))</f>
        <v>6</v>
      </c>
      <c r="AG12" s="89">
        <f>WEEKDAY(DATE($X$2,$AB$2,18))</f>
        <v>7</v>
      </c>
      <c r="AH12" s="89">
        <f>WEEKDAY(DATE($X$2,$AB$2,19))</f>
        <v>1</v>
      </c>
      <c r="AI12" s="89">
        <f>WEEKDAY(DATE($X$2,$AB$2,20))</f>
        <v>2</v>
      </c>
      <c r="AJ12" s="90">
        <f>WEEKDAY(DATE($X$2,$AB$2,21))</f>
        <v>3</v>
      </c>
      <c r="AK12" s="88">
        <f>WEEKDAY(DATE($X$2,$AB$2,22))</f>
        <v>4</v>
      </c>
      <c r="AL12" s="89">
        <f>WEEKDAY(DATE($X$2,$AB$2,23))</f>
        <v>5</v>
      </c>
      <c r="AM12" s="89">
        <f>WEEKDAY(DATE($X$2,$AB$2,24))</f>
        <v>6</v>
      </c>
      <c r="AN12" s="89">
        <f>WEEKDAY(DATE($X$2,$AB$2,25))</f>
        <v>7</v>
      </c>
      <c r="AO12" s="89">
        <f>WEEKDAY(DATE($X$2,$AB$2,26))</f>
        <v>1</v>
      </c>
      <c r="AP12" s="89">
        <f>WEEKDAY(DATE($X$2,$AB$2,27))</f>
        <v>2</v>
      </c>
      <c r="AQ12" s="90">
        <f>WEEKDAY(DATE($X$2,$AB$2,28))</f>
        <v>3</v>
      </c>
      <c r="AR12" s="88">
        <f>IF(AR11=29,WEEKDAY(DATE($X$2,$AB$2,29)),0)</f>
        <v>0</v>
      </c>
      <c r="AS12" s="89">
        <f>IF(AS11=30,WEEKDAY(DATE($X$2,$AB$2,30)),0)</f>
        <v>0</v>
      </c>
      <c r="AT12" s="94">
        <f>IF(AT11=31,WEEKDAY(DATE($X$2,$AB$2,31)),0)</f>
        <v>0</v>
      </c>
      <c r="AU12" s="200"/>
      <c r="AV12" s="201"/>
      <c r="AW12" s="200"/>
      <c r="AX12" s="201"/>
      <c r="AY12" s="192"/>
      <c r="AZ12" s="192"/>
      <c r="BA12" s="192"/>
      <c r="BB12" s="192"/>
      <c r="BC12" s="192"/>
      <c r="BD12" s="192"/>
    </row>
    <row r="13" spans="1:57" ht="20.25" customHeight="1" thickBot="1" x14ac:dyDescent="0.45">
      <c r="A13" s="71"/>
      <c r="B13" s="217"/>
      <c r="C13" s="225"/>
      <c r="D13" s="229"/>
      <c r="E13" s="224"/>
      <c r="F13" s="229"/>
      <c r="G13" s="224"/>
      <c r="H13" s="225"/>
      <c r="I13" s="225"/>
      <c r="J13" s="225"/>
      <c r="K13" s="229"/>
      <c r="L13" s="224"/>
      <c r="M13" s="225"/>
      <c r="N13" s="225"/>
      <c r="O13" s="226"/>
      <c r="P13" s="91" t="str">
        <f>IF(P12=1,"日",IF(P12=2,"月",IF(P12=3,"火",IF(P12=4,"水",IF(P12=5,"木",IF(P12=6,"金","土"))))))</f>
        <v>水</v>
      </c>
      <c r="Q13" s="92" t="str">
        <f t="shared" ref="Q13:V13" si="0">IF(Q12=1,"日",IF(Q12=2,"月",IF(Q12=3,"火",IF(Q12=4,"水",IF(Q12=5,"木",IF(Q12=6,"金","土"))))))</f>
        <v>木</v>
      </c>
      <c r="R13" s="92" t="str">
        <f t="shared" si="0"/>
        <v>金</v>
      </c>
      <c r="S13" s="92" t="str">
        <f t="shared" si="0"/>
        <v>土</v>
      </c>
      <c r="T13" s="92" t="str">
        <f t="shared" si="0"/>
        <v>日</v>
      </c>
      <c r="U13" s="92" t="str">
        <f t="shared" si="0"/>
        <v>月</v>
      </c>
      <c r="V13" s="93" t="str">
        <f t="shared" si="0"/>
        <v>火</v>
      </c>
      <c r="W13" s="91" t="str">
        <f t="shared" ref="W13" si="1">IF(W12=1,"日",IF(W12=2,"月",IF(W12=3,"火",IF(W12=4,"水",IF(W12=5,"木",IF(W12=6,"金","土"))))))</f>
        <v>水</v>
      </c>
      <c r="X13" s="92" t="str">
        <f t="shared" ref="X13" si="2">IF(X12=1,"日",IF(X12=2,"月",IF(X12=3,"火",IF(X12=4,"水",IF(X12=5,"木",IF(X12=6,"金","土"))))))</f>
        <v>木</v>
      </c>
      <c r="Y13" s="92" t="str">
        <f t="shared" ref="Y13" si="3">IF(Y12=1,"日",IF(Y12=2,"月",IF(Y12=3,"火",IF(Y12=4,"水",IF(Y12=5,"木",IF(Y12=6,"金","土"))))))</f>
        <v>金</v>
      </c>
      <c r="Z13" s="92" t="str">
        <f t="shared" ref="Z13" si="4">IF(Z12=1,"日",IF(Z12=2,"月",IF(Z12=3,"火",IF(Z12=4,"水",IF(Z12=5,"木",IF(Z12=6,"金","土"))))))</f>
        <v>土</v>
      </c>
      <c r="AA13" s="92" t="str">
        <f t="shared" ref="AA13" si="5">IF(AA12=1,"日",IF(AA12=2,"月",IF(AA12=3,"火",IF(AA12=4,"水",IF(AA12=5,"木",IF(AA12=6,"金","土"))))))</f>
        <v>日</v>
      </c>
      <c r="AB13" s="92" t="str">
        <f t="shared" ref="AB13" si="6">IF(AB12=1,"日",IF(AB12=2,"月",IF(AB12=3,"火",IF(AB12=4,"水",IF(AB12=5,"木",IF(AB12=6,"金","土"))))))</f>
        <v>月</v>
      </c>
      <c r="AC13" s="93" t="str">
        <f t="shared" ref="AC13" si="7">IF(AC12=1,"日",IF(AC12=2,"月",IF(AC12=3,"火",IF(AC12=4,"水",IF(AC12=5,"木",IF(AC12=6,"金","土"))))))</f>
        <v>火</v>
      </c>
      <c r="AD13" s="91" t="str">
        <f t="shared" ref="AD13" si="8">IF(AD12=1,"日",IF(AD12=2,"月",IF(AD12=3,"火",IF(AD12=4,"水",IF(AD12=5,"木",IF(AD12=6,"金","土"))))))</f>
        <v>水</v>
      </c>
      <c r="AE13" s="92" t="str">
        <f t="shared" ref="AE13" si="9">IF(AE12=1,"日",IF(AE12=2,"月",IF(AE12=3,"火",IF(AE12=4,"水",IF(AE12=5,"木",IF(AE12=6,"金","土"))))))</f>
        <v>木</v>
      </c>
      <c r="AF13" s="92" t="str">
        <f t="shared" ref="AF13" si="10">IF(AF12=1,"日",IF(AF12=2,"月",IF(AF12=3,"火",IF(AF12=4,"水",IF(AF12=5,"木",IF(AF12=6,"金","土"))))))</f>
        <v>金</v>
      </c>
      <c r="AG13" s="92" t="str">
        <f t="shared" ref="AG13" si="11">IF(AG12=1,"日",IF(AG12=2,"月",IF(AG12=3,"火",IF(AG12=4,"水",IF(AG12=5,"木",IF(AG12=6,"金","土"))))))</f>
        <v>土</v>
      </c>
      <c r="AH13" s="92" t="str">
        <f t="shared" ref="AH13" si="12">IF(AH12=1,"日",IF(AH12=2,"月",IF(AH12=3,"火",IF(AH12=4,"水",IF(AH12=5,"木",IF(AH12=6,"金","土"))))))</f>
        <v>日</v>
      </c>
      <c r="AI13" s="92" t="str">
        <f t="shared" ref="AI13" si="13">IF(AI12=1,"日",IF(AI12=2,"月",IF(AI12=3,"火",IF(AI12=4,"水",IF(AI12=5,"木",IF(AI12=6,"金","土"))))))</f>
        <v>月</v>
      </c>
      <c r="AJ13" s="93" t="str">
        <f t="shared" ref="AJ13" si="14">IF(AJ12=1,"日",IF(AJ12=2,"月",IF(AJ12=3,"火",IF(AJ12=4,"水",IF(AJ12=5,"木",IF(AJ12=6,"金","土"))))))</f>
        <v>火</v>
      </c>
      <c r="AK13" s="91" t="str">
        <f t="shared" ref="AK13" si="15">IF(AK12=1,"日",IF(AK12=2,"月",IF(AK12=3,"火",IF(AK12=4,"水",IF(AK12=5,"木",IF(AK12=6,"金","土"))))))</f>
        <v>水</v>
      </c>
      <c r="AL13" s="92" t="str">
        <f t="shared" ref="AL13" si="16">IF(AL12=1,"日",IF(AL12=2,"月",IF(AL12=3,"火",IF(AL12=4,"水",IF(AL12=5,"木",IF(AL12=6,"金","土"))))))</f>
        <v>木</v>
      </c>
      <c r="AM13" s="92" t="str">
        <f t="shared" ref="AM13" si="17">IF(AM12=1,"日",IF(AM12=2,"月",IF(AM12=3,"火",IF(AM12=4,"水",IF(AM12=5,"木",IF(AM12=6,"金","土"))))))</f>
        <v>金</v>
      </c>
      <c r="AN13" s="92" t="str">
        <f t="shared" ref="AN13" si="18">IF(AN12=1,"日",IF(AN12=2,"月",IF(AN12=3,"火",IF(AN12=4,"水",IF(AN12=5,"木",IF(AN12=6,"金","土"))))))</f>
        <v>土</v>
      </c>
      <c r="AO13" s="92" t="str">
        <f t="shared" ref="AO13" si="19">IF(AO12=1,"日",IF(AO12=2,"月",IF(AO12=3,"火",IF(AO12=4,"水",IF(AO12=5,"木",IF(AO12=6,"金","土"))))))</f>
        <v>日</v>
      </c>
      <c r="AP13" s="92" t="str">
        <f t="shared" ref="AP13" si="20">IF(AP12=1,"日",IF(AP12=2,"月",IF(AP12=3,"火",IF(AP12=4,"水",IF(AP12=5,"木",IF(AP12=6,"金","土"))))))</f>
        <v>月</v>
      </c>
      <c r="AQ13" s="93" t="str">
        <f t="shared" ref="AQ13" si="21">IF(AQ12=1,"日",IF(AQ12=2,"月",IF(AQ12=3,"火",IF(AQ12=4,"水",IF(AQ12=5,"木",IF(AQ12=6,"金","土"))))))</f>
        <v>火</v>
      </c>
      <c r="AR13" s="92" t="str">
        <f>IF(AR12=1,"日",IF(AR12=2,"月",IF(AR12=3,"火",IF(AR12=4,"水",IF(AR12=5,"木",IF(AR12=6,"金",IF(AR12=0,"","土")))))))</f>
        <v/>
      </c>
      <c r="AS13" s="92" t="str">
        <f>IF(AS12=1,"日",IF(AS12=2,"月",IF(AS12=3,"火",IF(AS12=4,"水",IF(AS12=5,"木",IF(AS12=6,"金",IF(AS12=0,"","土")))))))</f>
        <v/>
      </c>
      <c r="AT13" s="95" t="str">
        <f>IF(AT12=1,"日",IF(AT12=2,"月",IF(AT12=3,"火",IF(AT12=4,"水",IF(AT12=5,"木",IF(AT12=6,"金",IF(AT12=0,"","土")))))))</f>
        <v/>
      </c>
      <c r="AU13" s="202"/>
      <c r="AV13" s="203"/>
      <c r="AW13" s="202"/>
      <c r="AX13" s="203"/>
      <c r="AY13" s="192"/>
      <c r="AZ13" s="192"/>
      <c r="BA13" s="192"/>
      <c r="BB13" s="192"/>
      <c r="BC13" s="192"/>
      <c r="BD13" s="192"/>
    </row>
    <row r="14" spans="1:57" ht="39.950000000000003" customHeight="1" x14ac:dyDescent="0.4">
      <c r="A14" s="71"/>
      <c r="B14" s="85">
        <v>1</v>
      </c>
      <c r="C14" s="248"/>
      <c r="D14" s="249"/>
      <c r="E14" s="250"/>
      <c r="F14" s="251"/>
      <c r="G14" s="252"/>
      <c r="H14" s="253"/>
      <c r="I14" s="253"/>
      <c r="J14" s="253"/>
      <c r="K14" s="254"/>
      <c r="L14" s="255"/>
      <c r="M14" s="256"/>
      <c r="N14" s="256"/>
      <c r="O14" s="257"/>
      <c r="P14" s="129"/>
      <c r="Q14" s="130"/>
      <c r="R14" s="130"/>
      <c r="S14" s="156"/>
      <c r="T14" s="130"/>
      <c r="U14" s="130"/>
      <c r="V14" s="131"/>
      <c r="W14" s="129"/>
      <c r="X14" s="130"/>
      <c r="Y14" s="130"/>
      <c r="Z14" s="130"/>
      <c r="AA14" s="158"/>
      <c r="AB14" s="130"/>
      <c r="AC14" s="131"/>
      <c r="AD14" s="129"/>
      <c r="AE14" s="130"/>
      <c r="AF14" s="130"/>
      <c r="AG14" s="156"/>
      <c r="AH14" s="130"/>
      <c r="AI14" s="130"/>
      <c r="AJ14" s="131"/>
      <c r="AK14" s="129"/>
      <c r="AL14" s="130"/>
      <c r="AM14" s="130"/>
      <c r="AN14" s="130"/>
      <c r="AO14" s="158"/>
      <c r="AP14" s="130"/>
      <c r="AQ14" s="131"/>
      <c r="AR14" s="129"/>
      <c r="AS14" s="130"/>
      <c r="AT14" s="131"/>
      <c r="AU14" s="240">
        <f>IF($AZ$3="４週",SUM(P14:AQ14),IF($AZ$3="暦月",SUM(P14:AT14),""))</f>
        <v>0</v>
      </c>
      <c r="AV14" s="241"/>
      <c r="AW14" s="242">
        <f t="shared" ref="AW14:AW29" si="22">IF($AZ$3="４週",AU14/4,IF($AZ$3="暦月",AU14/($AZ$7/7),""))</f>
        <v>0</v>
      </c>
      <c r="AX14" s="243"/>
      <c r="AY14" s="271"/>
      <c r="AZ14" s="272"/>
      <c r="BA14" s="272"/>
      <c r="BB14" s="272"/>
      <c r="BC14" s="272"/>
      <c r="BD14" s="273"/>
    </row>
    <row r="15" spans="1:57" ht="39.950000000000003" customHeight="1" x14ac:dyDescent="0.4">
      <c r="A15" s="71"/>
      <c r="B15" s="86">
        <f t="shared" ref="B15:B28" si="23">B14+1</f>
        <v>2</v>
      </c>
      <c r="C15" s="232"/>
      <c r="D15" s="233"/>
      <c r="E15" s="230"/>
      <c r="F15" s="231"/>
      <c r="G15" s="234"/>
      <c r="H15" s="235"/>
      <c r="I15" s="235"/>
      <c r="J15" s="235"/>
      <c r="K15" s="236"/>
      <c r="L15" s="237"/>
      <c r="M15" s="238"/>
      <c r="N15" s="238"/>
      <c r="O15" s="239"/>
      <c r="P15" s="132"/>
      <c r="Q15" s="133"/>
      <c r="R15" s="133"/>
      <c r="S15" s="157"/>
      <c r="T15" s="133"/>
      <c r="U15" s="133"/>
      <c r="V15" s="134"/>
      <c r="W15" s="132"/>
      <c r="X15" s="133"/>
      <c r="Y15" s="133"/>
      <c r="Z15" s="133"/>
      <c r="AA15" s="159"/>
      <c r="AB15" s="133"/>
      <c r="AC15" s="134"/>
      <c r="AD15" s="132"/>
      <c r="AE15" s="133"/>
      <c r="AF15" s="133"/>
      <c r="AG15" s="157"/>
      <c r="AH15" s="133"/>
      <c r="AI15" s="133"/>
      <c r="AJ15" s="134"/>
      <c r="AK15" s="132"/>
      <c r="AL15" s="133"/>
      <c r="AM15" s="133"/>
      <c r="AN15" s="133"/>
      <c r="AO15" s="159"/>
      <c r="AP15" s="133"/>
      <c r="AQ15" s="134"/>
      <c r="AR15" s="132"/>
      <c r="AS15" s="133"/>
      <c r="AT15" s="134"/>
      <c r="AU15" s="211">
        <f>IF($AZ$3="４週",SUM(P15:AQ15),IF($AZ$3="暦月",SUM(P15:AT15),""))</f>
        <v>0</v>
      </c>
      <c r="AV15" s="212"/>
      <c r="AW15" s="213">
        <f t="shared" si="22"/>
        <v>0</v>
      </c>
      <c r="AX15" s="214"/>
      <c r="AY15" s="274"/>
      <c r="AZ15" s="275"/>
      <c r="BA15" s="275"/>
      <c r="BB15" s="275"/>
      <c r="BC15" s="275"/>
      <c r="BD15" s="276"/>
    </row>
    <row r="16" spans="1:57" ht="39.950000000000003" customHeight="1" x14ac:dyDescent="0.4">
      <c r="A16" s="71"/>
      <c r="B16" s="86">
        <f t="shared" si="23"/>
        <v>3</v>
      </c>
      <c r="C16" s="232"/>
      <c r="D16" s="233"/>
      <c r="E16" s="230"/>
      <c r="F16" s="231"/>
      <c r="G16" s="234"/>
      <c r="H16" s="235"/>
      <c r="I16" s="235"/>
      <c r="J16" s="235"/>
      <c r="K16" s="236"/>
      <c r="L16" s="237"/>
      <c r="M16" s="238"/>
      <c r="N16" s="238"/>
      <c r="O16" s="239"/>
      <c r="P16" s="132"/>
      <c r="Q16" s="133"/>
      <c r="R16" s="133"/>
      <c r="S16" s="157"/>
      <c r="T16" s="139"/>
      <c r="U16" s="139"/>
      <c r="V16" s="140"/>
      <c r="W16" s="138"/>
      <c r="X16" s="139"/>
      <c r="Y16" s="139"/>
      <c r="Z16" s="139"/>
      <c r="AA16" s="159"/>
      <c r="AB16" s="133"/>
      <c r="AC16" s="134"/>
      <c r="AD16" s="132"/>
      <c r="AE16" s="133"/>
      <c r="AF16" s="133"/>
      <c r="AG16" s="157"/>
      <c r="AH16" s="139"/>
      <c r="AI16" s="139"/>
      <c r="AJ16" s="140"/>
      <c r="AK16" s="138"/>
      <c r="AL16" s="139"/>
      <c r="AM16" s="139"/>
      <c r="AN16" s="139"/>
      <c r="AO16" s="159"/>
      <c r="AP16" s="133"/>
      <c r="AQ16" s="134"/>
      <c r="AR16" s="132"/>
      <c r="AS16" s="133"/>
      <c r="AT16" s="134"/>
      <c r="AU16" s="211">
        <f>IF($AZ$3="４週",SUM(P16:AQ16),IF($AZ$3="暦月",SUM(P16:AT16),""))</f>
        <v>0</v>
      </c>
      <c r="AV16" s="212"/>
      <c r="AW16" s="213">
        <f t="shared" si="22"/>
        <v>0</v>
      </c>
      <c r="AX16" s="214"/>
      <c r="AY16" s="274"/>
      <c r="AZ16" s="275"/>
      <c r="BA16" s="275"/>
      <c r="BB16" s="275"/>
      <c r="BC16" s="275"/>
      <c r="BD16" s="276"/>
    </row>
    <row r="17" spans="1:56" ht="39.950000000000003" customHeight="1" x14ac:dyDescent="0.4">
      <c r="A17" s="71"/>
      <c r="B17" s="86">
        <f t="shared" si="23"/>
        <v>4</v>
      </c>
      <c r="C17" s="232"/>
      <c r="D17" s="233"/>
      <c r="E17" s="230"/>
      <c r="F17" s="231"/>
      <c r="G17" s="234"/>
      <c r="H17" s="235"/>
      <c r="I17" s="235"/>
      <c r="J17" s="235"/>
      <c r="K17" s="236"/>
      <c r="L17" s="237"/>
      <c r="M17" s="238"/>
      <c r="N17" s="238"/>
      <c r="O17" s="239"/>
      <c r="P17" s="132"/>
      <c r="Q17" s="133"/>
      <c r="R17" s="133"/>
      <c r="S17" s="133"/>
      <c r="T17" s="133"/>
      <c r="U17" s="133"/>
      <c r="V17" s="134"/>
      <c r="W17" s="132"/>
      <c r="X17" s="133"/>
      <c r="Y17" s="133"/>
      <c r="Z17" s="133"/>
      <c r="AA17" s="133"/>
      <c r="AB17" s="133"/>
      <c r="AC17" s="134"/>
      <c r="AD17" s="132"/>
      <c r="AE17" s="133"/>
      <c r="AF17" s="133"/>
      <c r="AG17" s="133"/>
      <c r="AH17" s="133"/>
      <c r="AI17" s="133"/>
      <c r="AJ17" s="134"/>
      <c r="AK17" s="132"/>
      <c r="AL17" s="133"/>
      <c r="AM17" s="133"/>
      <c r="AN17" s="133"/>
      <c r="AO17" s="133"/>
      <c r="AP17" s="133"/>
      <c r="AQ17" s="134"/>
      <c r="AR17" s="132"/>
      <c r="AS17" s="133"/>
      <c r="AT17" s="134"/>
      <c r="AU17" s="211">
        <f>IF($AZ$3="４週",SUM(P17:AQ17),IF($AZ$3="暦月",SUM(P17:AT17),""))</f>
        <v>0</v>
      </c>
      <c r="AV17" s="212"/>
      <c r="AW17" s="213">
        <f t="shared" si="22"/>
        <v>0</v>
      </c>
      <c r="AX17" s="214"/>
      <c r="AY17" s="274"/>
      <c r="AZ17" s="275"/>
      <c r="BA17" s="275"/>
      <c r="BB17" s="275"/>
      <c r="BC17" s="275"/>
      <c r="BD17" s="276"/>
    </row>
    <row r="18" spans="1:56" ht="39.950000000000003" customHeight="1" x14ac:dyDescent="0.4">
      <c r="A18" s="71"/>
      <c r="B18" s="86">
        <f t="shared" si="23"/>
        <v>5</v>
      </c>
      <c r="C18" s="232"/>
      <c r="D18" s="233"/>
      <c r="E18" s="230"/>
      <c r="F18" s="231"/>
      <c r="G18" s="234"/>
      <c r="H18" s="235"/>
      <c r="I18" s="235"/>
      <c r="J18" s="235"/>
      <c r="K18" s="236"/>
      <c r="L18" s="237"/>
      <c r="M18" s="238"/>
      <c r="N18" s="238"/>
      <c r="O18" s="239"/>
      <c r="P18" s="132"/>
      <c r="Q18" s="133"/>
      <c r="R18" s="133"/>
      <c r="S18" s="133"/>
      <c r="T18" s="133"/>
      <c r="U18" s="133"/>
      <c r="V18" s="134"/>
      <c r="W18" s="132"/>
      <c r="X18" s="133"/>
      <c r="Y18" s="133"/>
      <c r="Z18" s="133"/>
      <c r="AA18" s="133"/>
      <c r="AB18" s="133"/>
      <c r="AC18" s="134"/>
      <c r="AD18" s="132"/>
      <c r="AE18" s="133"/>
      <c r="AF18" s="133"/>
      <c r="AG18" s="133"/>
      <c r="AH18" s="133"/>
      <c r="AI18" s="133"/>
      <c r="AJ18" s="134"/>
      <c r="AK18" s="132"/>
      <c r="AL18" s="133"/>
      <c r="AM18" s="133"/>
      <c r="AN18" s="133"/>
      <c r="AO18" s="133"/>
      <c r="AP18" s="133"/>
      <c r="AQ18" s="134"/>
      <c r="AR18" s="132"/>
      <c r="AS18" s="133"/>
      <c r="AT18" s="134"/>
      <c r="AU18" s="211">
        <f t="shared" ref="AU18:AU29" si="24">IF($AZ$3="４週",SUM(P18:AQ18),IF($AZ$3="暦月",SUM(P18:AT18),""))</f>
        <v>0</v>
      </c>
      <c r="AV18" s="212"/>
      <c r="AW18" s="213">
        <f t="shared" si="22"/>
        <v>0</v>
      </c>
      <c r="AX18" s="214"/>
      <c r="AY18" s="274"/>
      <c r="AZ18" s="275"/>
      <c r="BA18" s="275"/>
      <c r="BB18" s="275"/>
      <c r="BC18" s="275"/>
      <c r="BD18" s="276"/>
    </row>
    <row r="19" spans="1:56" ht="39.950000000000003" customHeight="1" x14ac:dyDescent="0.4">
      <c r="A19" s="71"/>
      <c r="B19" s="86">
        <f t="shared" si="23"/>
        <v>6</v>
      </c>
      <c r="C19" s="232"/>
      <c r="D19" s="233"/>
      <c r="E19" s="230"/>
      <c r="F19" s="231"/>
      <c r="G19" s="234"/>
      <c r="H19" s="235"/>
      <c r="I19" s="235"/>
      <c r="J19" s="235"/>
      <c r="K19" s="236"/>
      <c r="L19" s="237"/>
      <c r="M19" s="238"/>
      <c r="N19" s="238"/>
      <c r="O19" s="239"/>
      <c r="P19" s="132"/>
      <c r="Q19" s="133"/>
      <c r="R19" s="133"/>
      <c r="S19" s="133"/>
      <c r="T19" s="133"/>
      <c r="U19" s="133"/>
      <c r="V19" s="134"/>
      <c r="W19" s="132"/>
      <c r="X19" s="133"/>
      <c r="Y19" s="133"/>
      <c r="Z19" s="133"/>
      <c r="AA19" s="133"/>
      <c r="AB19" s="133"/>
      <c r="AC19" s="134"/>
      <c r="AD19" s="132"/>
      <c r="AE19" s="133"/>
      <c r="AF19" s="133"/>
      <c r="AG19" s="133"/>
      <c r="AH19" s="133"/>
      <c r="AI19" s="133"/>
      <c r="AJ19" s="134"/>
      <c r="AK19" s="132"/>
      <c r="AL19" s="133"/>
      <c r="AM19" s="133"/>
      <c r="AN19" s="133"/>
      <c r="AO19" s="133"/>
      <c r="AP19" s="133"/>
      <c r="AQ19" s="134"/>
      <c r="AR19" s="132"/>
      <c r="AS19" s="133"/>
      <c r="AT19" s="134"/>
      <c r="AU19" s="211">
        <f t="shared" si="24"/>
        <v>0</v>
      </c>
      <c r="AV19" s="212"/>
      <c r="AW19" s="213">
        <f t="shared" si="22"/>
        <v>0</v>
      </c>
      <c r="AX19" s="214"/>
      <c r="AY19" s="274"/>
      <c r="AZ19" s="275"/>
      <c r="BA19" s="275"/>
      <c r="BB19" s="275"/>
      <c r="BC19" s="275"/>
      <c r="BD19" s="276"/>
    </row>
    <row r="20" spans="1:56" ht="39.950000000000003" customHeight="1" x14ac:dyDescent="0.4">
      <c r="A20" s="71"/>
      <c r="B20" s="86">
        <f t="shared" si="23"/>
        <v>7</v>
      </c>
      <c r="C20" s="232"/>
      <c r="D20" s="233"/>
      <c r="E20" s="230"/>
      <c r="F20" s="231"/>
      <c r="G20" s="234"/>
      <c r="H20" s="235"/>
      <c r="I20" s="235"/>
      <c r="J20" s="235"/>
      <c r="K20" s="236"/>
      <c r="L20" s="237"/>
      <c r="M20" s="238"/>
      <c r="N20" s="238"/>
      <c r="O20" s="239"/>
      <c r="P20" s="132"/>
      <c r="Q20" s="133"/>
      <c r="R20" s="133"/>
      <c r="S20" s="133"/>
      <c r="T20" s="133"/>
      <c r="U20" s="133"/>
      <c r="V20" s="134"/>
      <c r="W20" s="132"/>
      <c r="X20" s="133"/>
      <c r="Y20" s="133"/>
      <c r="Z20" s="133"/>
      <c r="AA20" s="133"/>
      <c r="AB20" s="133"/>
      <c r="AC20" s="134"/>
      <c r="AD20" s="132"/>
      <c r="AE20" s="133"/>
      <c r="AF20" s="133"/>
      <c r="AG20" s="133"/>
      <c r="AH20" s="133"/>
      <c r="AI20" s="133"/>
      <c r="AJ20" s="134"/>
      <c r="AK20" s="132"/>
      <c r="AL20" s="133"/>
      <c r="AM20" s="133"/>
      <c r="AN20" s="133"/>
      <c r="AO20" s="133"/>
      <c r="AP20" s="133"/>
      <c r="AQ20" s="134"/>
      <c r="AR20" s="132"/>
      <c r="AS20" s="133"/>
      <c r="AT20" s="134"/>
      <c r="AU20" s="211">
        <f>IF($AZ$3="４週",SUM(P20:AQ20),IF($AZ$3="暦月",SUM(P20:AT20),""))</f>
        <v>0</v>
      </c>
      <c r="AV20" s="212"/>
      <c r="AW20" s="213">
        <f t="shared" si="22"/>
        <v>0</v>
      </c>
      <c r="AX20" s="214"/>
      <c r="AY20" s="274"/>
      <c r="AZ20" s="275"/>
      <c r="BA20" s="275"/>
      <c r="BB20" s="275"/>
      <c r="BC20" s="275"/>
      <c r="BD20" s="276"/>
    </row>
    <row r="21" spans="1:56" ht="39.950000000000003" customHeight="1" x14ac:dyDescent="0.4">
      <c r="A21" s="71"/>
      <c r="B21" s="86">
        <f t="shared" si="23"/>
        <v>8</v>
      </c>
      <c r="C21" s="232"/>
      <c r="D21" s="233"/>
      <c r="E21" s="230"/>
      <c r="F21" s="231"/>
      <c r="G21" s="234"/>
      <c r="H21" s="235"/>
      <c r="I21" s="235"/>
      <c r="J21" s="235"/>
      <c r="K21" s="236"/>
      <c r="L21" s="237"/>
      <c r="M21" s="238"/>
      <c r="N21" s="238"/>
      <c r="O21" s="239"/>
      <c r="P21" s="132"/>
      <c r="Q21" s="133"/>
      <c r="R21" s="133"/>
      <c r="S21" s="133"/>
      <c r="T21" s="133"/>
      <c r="U21" s="133"/>
      <c r="V21" s="134"/>
      <c r="W21" s="132"/>
      <c r="X21" s="133"/>
      <c r="Y21" s="133"/>
      <c r="Z21" s="133"/>
      <c r="AA21" s="133"/>
      <c r="AB21" s="133"/>
      <c r="AC21" s="134"/>
      <c r="AD21" s="132"/>
      <c r="AE21" s="133"/>
      <c r="AF21" s="133"/>
      <c r="AG21" s="133"/>
      <c r="AH21" s="133"/>
      <c r="AI21" s="133"/>
      <c r="AJ21" s="134"/>
      <c r="AK21" s="132"/>
      <c r="AL21" s="133"/>
      <c r="AM21" s="133"/>
      <c r="AN21" s="133"/>
      <c r="AO21" s="133"/>
      <c r="AP21" s="133"/>
      <c r="AQ21" s="134"/>
      <c r="AR21" s="132"/>
      <c r="AS21" s="133"/>
      <c r="AT21" s="134"/>
      <c r="AU21" s="211">
        <f t="shared" si="24"/>
        <v>0</v>
      </c>
      <c r="AV21" s="212"/>
      <c r="AW21" s="213">
        <f t="shared" si="22"/>
        <v>0</v>
      </c>
      <c r="AX21" s="214"/>
      <c r="AY21" s="274"/>
      <c r="AZ21" s="275"/>
      <c r="BA21" s="275"/>
      <c r="BB21" s="275"/>
      <c r="BC21" s="275"/>
      <c r="BD21" s="276"/>
    </row>
    <row r="22" spans="1:56" ht="39.950000000000003" customHeight="1" x14ac:dyDescent="0.4">
      <c r="A22" s="71"/>
      <c r="B22" s="86">
        <f t="shared" si="23"/>
        <v>9</v>
      </c>
      <c r="C22" s="232"/>
      <c r="D22" s="233"/>
      <c r="E22" s="230"/>
      <c r="F22" s="231"/>
      <c r="G22" s="234"/>
      <c r="H22" s="235"/>
      <c r="I22" s="235"/>
      <c r="J22" s="235"/>
      <c r="K22" s="236"/>
      <c r="L22" s="237"/>
      <c r="M22" s="238"/>
      <c r="N22" s="238"/>
      <c r="O22" s="239"/>
      <c r="P22" s="132"/>
      <c r="Q22" s="133"/>
      <c r="R22" s="133"/>
      <c r="S22" s="133"/>
      <c r="T22" s="133"/>
      <c r="U22" s="133"/>
      <c r="V22" s="134"/>
      <c r="W22" s="132"/>
      <c r="X22" s="133"/>
      <c r="Y22" s="133"/>
      <c r="Z22" s="133"/>
      <c r="AA22" s="133"/>
      <c r="AB22" s="133"/>
      <c r="AC22" s="134"/>
      <c r="AD22" s="132"/>
      <c r="AE22" s="133"/>
      <c r="AF22" s="133"/>
      <c r="AG22" s="133"/>
      <c r="AH22" s="133"/>
      <c r="AI22" s="133"/>
      <c r="AJ22" s="134"/>
      <c r="AK22" s="132"/>
      <c r="AL22" s="133"/>
      <c r="AM22" s="133"/>
      <c r="AN22" s="133"/>
      <c r="AO22" s="133"/>
      <c r="AP22" s="133"/>
      <c r="AQ22" s="134"/>
      <c r="AR22" s="132"/>
      <c r="AS22" s="133"/>
      <c r="AT22" s="134"/>
      <c r="AU22" s="211">
        <f t="shared" si="24"/>
        <v>0</v>
      </c>
      <c r="AV22" s="212"/>
      <c r="AW22" s="213">
        <f t="shared" si="22"/>
        <v>0</v>
      </c>
      <c r="AX22" s="214"/>
      <c r="AY22" s="274"/>
      <c r="AZ22" s="275"/>
      <c r="BA22" s="275"/>
      <c r="BB22" s="275"/>
      <c r="BC22" s="275"/>
      <c r="BD22" s="276"/>
    </row>
    <row r="23" spans="1:56" ht="39.950000000000003" customHeight="1" x14ac:dyDescent="0.4">
      <c r="A23" s="71"/>
      <c r="B23" s="86">
        <f t="shared" si="23"/>
        <v>10</v>
      </c>
      <c r="C23" s="232"/>
      <c r="D23" s="233"/>
      <c r="E23" s="230"/>
      <c r="F23" s="231"/>
      <c r="G23" s="234"/>
      <c r="H23" s="235"/>
      <c r="I23" s="235"/>
      <c r="J23" s="235"/>
      <c r="K23" s="236"/>
      <c r="L23" s="237"/>
      <c r="M23" s="238"/>
      <c r="N23" s="238"/>
      <c r="O23" s="239"/>
      <c r="P23" s="132"/>
      <c r="Q23" s="133"/>
      <c r="R23" s="133"/>
      <c r="S23" s="133"/>
      <c r="T23" s="133"/>
      <c r="U23" s="133"/>
      <c r="V23" s="134"/>
      <c r="W23" s="132"/>
      <c r="X23" s="133"/>
      <c r="Y23" s="133"/>
      <c r="Z23" s="133"/>
      <c r="AA23" s="133"/>
      <c r="AB23" s="133"/>
      <c r="AC23" s="134"/>
      <c r="AD23" s="132"/>
      <c r="AE23" s="133"/>
      <c r="AF23" s="133"/>
      <c r="AG23" s="133"/>
      <c r="AH23" s="133"/>
      <c r="AI23" s="133"/>
      <c r="AJ23" s="134"/>
      <c r="AK23" s="132"/>
      <c r="AL23" s="133"/>
      <c r="AM23" s="133"/>
      <c r="AN23" s="133"/>
      <c r="AO23" s="133"/>
      <c r="AP23" s="133"/>
      <c r="AQ23" s="134"/>
      <c r="AR23" s="132"/>
      <c r="AS23" s="133"/>
      <c r="AT23" s="134"/>
      <c r="AU23" s="211">
        <f t="shared" si="24"/>
        <v>0</v>
      </c>
      <c r="AV23" s="212"/>
      <c r="AW23" s="213">
        <f t="shared" si="22"/>
        <v>0</v>
      </c>
      <c r="AX23" s="214"/>
      <c r="AY23" s="274"/>
      <c r="AZ23" s="275"/>
      <c r="BA23" s="275"/>
      <c r="BB23" s="275"/>
      <c r="BC23" s="275"/>
      <c r="BD23" s="276"/>
    </row>
    <row r="24" spans="1:56" ht="39.950000000000003" customHeight="1" x14ac:dyDescent="0.4">
      <c r="A24" s="71"/>
      <c r="B24" s="86">
        <f t="shared" si="23"/>
        <v>11</v>
      </c>
      <c r="C24" s="232"/>
      <c r="D24" s="233"/>
      <c r="E24" s="230"/>
      <c r="F24" s="231"/>
      <c r="G24" s="234"/>
      <c r="H24" s="235"/>
      <c r="I24" s="235"/>
      <c r="J24" s="235"/>
      <c r="K24" s="236"/>
      <c r="L24" s="237"/>
      <c r="M24" s="238"/>
      <c r="N24" s="238"/>
      <c r="O24" s="239"/>
      <c r="P24" s="132"/>
      <c r="Q24" s="133"/>
      <c r="R24" s="133"/>
      <c r="S24" s="133"/>
      <c r="T24" s="133"/>
      <c r="U24" s="133"/>
      <c r="V24" s="134"/>
      <c r="W24" s="132"/>
      <c r="X24" s="133"/>
      <c r="Y24" s="133"/>
      <c r="Z24" s="133"/>
      <c r="AA24" s="133"/>
      <c r="AB24" s="133"/>
      <c r="AC24" s="134"/>
      <c r="AD24" s="132"/>
      <c r="AE24" s="133"/>
      <c r="AF24" s="133"/>
      <c r="AG24" s="133"/>
      <c r="AH24" s="133"/>
      <c r="AI24" s="133"/>
      <c r="AJ24" s="134"/>
      <c r="AK24" s="132"/>
      <c r="AL24" s="133"/>
      <c r="AM24" s="133"/>
      <c r="AN24" s="133"/>
      <c r="AO24" s="133"/>
      <c r="AP24" s="133"/>
      <c r="AQ24" s="134"/>
      <c r="AR24" s="132"/>
      <c r="AS24" s="133"/>
      <c r="AT24" s="134"/>
      <c r="AU24" s="211">
        <f t="shared" si="24"/>
        <v>0</v>
      </c>
      <c r="AV24" s="212"/>
      <c r="AW24" s="213">
        <f t="shared" si="22"/>
        <v>0</v>
      </c>
      <c r="AX24" s="214"/>
      <c r="AY24" s="274"/>
      <c r="AZ24" s="275"/>
      <c r="BA24" s="275"/>
      <c r="BB24" s="275"/>
      <c r="BC24" s="275"/>
      <c r="BD24" s="276"/>
    </row>
    <row r="25" spans="1:56" ht="39.950000000000003" customHeight="1" x14ac:dyDescent="0.4">
      <c r="A25" s="71"/>
      <c r="B25" s="86">
        <f t="shared" si="23"/>
        <v>12</v>
      </c>
      <c r="C25" s="232"/>
      <c r="D25" s="233"/>
      <c r="E25" s="230"/>
      <c r="F25" s="231"/>
      <c r="G25" s="234"/>
      <c r="H25" s="235"/>
      <c r="I25" s="235"/>
      <c r="J25" s="235"/>
      <c r="K25" s="236"/>
      <c r="L25" s="237"/>
      <c r="M25" s="238"/>
      <c r="N25" s="238"/>
      <c r="O25" s="239"/>
      <c r="P25" s="132"/>
      <c r="Q25" s="133"/>
      <c r="R25" s="133"/>
      <c r="S25" s="133"/>
      <c r="T25" s="133"/>
      <c r="U25" s="133"/>
      <c r="V25" s="134"/>
      <c r="W25" s="132"/>
      <c r="X25" s="133"/>
      <c r="Y25" s="133"/>
      <c r="Z25" s="133"/>
      <c r="AA25" s="133"/>
      <c r="AB25" s="133"/>
      <c r="AC25" s="134"/>
      <c r="AD25" s="132"/>
      <c r="AE25" s="133"/>
      <c r="AF25" s="133"/>
      <c r="AG25" s="133"/>
      <c r="AH25" s="133"/>
      <c r="AI25" s="133"/>
      <c r="AJ25" s="134"/>
      <c r="AK25" s="132"/>
      <c r="AL25" s="133"/>
      <c r="AM25" s="133"/>
      <c r="AN25" s="133"/>
      <c r="AO25" s="133"/>
      <c r="AP25" s="133"/>
      <c r="AQ25" s="134"/>
      <c r="AR25" s="132"/>
      <c r="AS25" s="133"/>
      <c r="AT25" s="134"/>
      <c r="AU25" s="211">
        <f t="shared" si="24"/>
        <v>0</v>
      </c>
      <c r="AV25" s="212"/>
      <c r="AW25" s="213">
        <f t="shared" si="22"/>
        <v>0</v>
      </c>
      <c r="AX25" s="214"/>
      <c r="AY25" s="274"/>
      <c r="AZ25" s="275"/>
      <c r="BA25" s="275"/>
      <c r="BB25" s="275"/>
      <c r="BC25" s="275"/>
      <c r="BD25" s="276"/>
    </row>
    <row r="26" spans="1:56" ht="39.950000000000003" customHeight="1" x14ac:dyDescent="0.4">
      <c r="A26" s="71"/>
      <c r="B26" s="86">
        <f t="shared" si="23"/>
        <v>13</v>
      </c>
      <c r="C26" s="232"/>
      <c r="D26" s="233"/>
      <c r="E26" s="230"/>
      <c r="F26" s="231"/>
      <c r="G26" s="234"/>
      <c r="H26" s="235"/>
      <c r="I26" s="235"/>
      <c r="J26" s="235"/>
      <c r="K26" s="236"/>
      <c r="L26" s="237"/>
      <c r="M26" s="238"/>
      <c r="N26" s="238"/>
      <c r="O26" s="239"/>
      <c r="P26" s="132"/>
      <c r="Q26" s="133"/>
      <c r="R26" s="133"/>
      <c r="S26" s="133"/>
      <c r="T26" s="133"/>
      <c r="U26" s="133"/>
      <c r="V26" s="134"/>
      <c r="W26" s="132"/>
      <c r="X26" s="133"/>
      <c r="Y26" s="133"/>
      <c r="Z26" s="133"/>
      <c r="AA26" s="133"/>
      <c r="AB26" s="133"/>
      <c r="AC26" s="134"/>
      <c r="AD26" s="132"/>
      <c r="AE26" s="133"/>
      <c r="AF26" s="133"/>
      <c r="AG26" s="133"/>
      <c r="AH26" s="133"/>
      <c r="AI26" s="133"/>
      <c r="AJ26" s="134"/>
      <c r="AK26" s="132"/>
      <c r="AL26" s="133"/>
      <c r="AM26" s="133"/>
      <c r="AN26" s="133"/>
      <c r="AO26" s="133"/>
      <c r="AP26" s="133"/>
      <c r="AQ26" s="134"/>
      <c r="AR26" s="132"/>
      <c r="AS26" s="133"/>
      <c r="AT26" s="134"/>
      <c r="AU26" s="211">
        <f t="shared" si="24"/>
        <v>0</v>
      </c>
      <c r="AV26" s="212"/>
      <c r="AW26" s="213">
        <f t="shared" si="22"/>
        <v>0</v>
      </c>
      <c r="AX26" s="214"/>
      <c r="AY26" s="274"/>
      <c r="AZ26" s="275"/>
      <c r="BA26" s="275"/>
      <c r="BB26" s="275"/>
      <c r="BC26" s="275"/>
      <c r="BD26" s="276"/>
    </row>
    <row r="27" spans="1:56" ht="39.950000000000003" customHeight="1" x14ac:dyDescent="0.4">
      <c r="A27" s="71"/>
      <c r="B27" s="86">
        <f t="shared" si="23"/>
        <v>14</v>
      </c>
      <c r="C27" s="232"/>
      <c r="D27" s="233"/>
      <c r="E27" s="230"/>
      <c r="F27" s="231"/>
      <c r="G27" s="234"/>
      <c r="H27" s="235"/>
      <c r="I27" s="235"/>
      <c r="J27" s="235"/>
      <c r="K27" s="236"/>
      <c r="L27" s="237"/>
      <c r="M27" s="238"/>
      <c r="N27" s="238"/>
      <c r="O27" s="239"/>
      <c r="P27" s="132"/>
      <c r="Q27" s="133"/>
      <c r="R27" s="133"/>
      <c r="S27" s="133"/>
      <c r="T27" s="133"/>
      <c r="U27" s="133"/>
      <c r="V27" s="134"/>
      <c r="W27" s="132"/>
      <c r="X27" s="133"/>
      <c r="Y27" s="133"/>
      <c r="Z27" s="133"/>
      <c r="AA27" s="133"/>
      <c r="AB27" s="133"/>
      <c r="AC27" s="134"/>
      <c r="AD27" s="132"/>
      <c r="AE27" s="133"/>
      <c r="AF27" s="133"/>
      <c r="AG27" s="133"/>
      <c r="AH27" s="133"/>
      <c r="AI27" s="133"/>
      <c r="AJ27" s="134"/>
      <c r="AK27" s="132"/>
      <c r="AL27" s="133"/>
      <c r="AM27" s="133"/>
      <c r="AN27" s="133"/>
      <c r="AO27" s="133"/>
      <c r="AP27" s="133"/>
      <c r="AQ27" s="134"/>
      <c r="AR27" s="132"/>
      <c r="AS27" s="133"/>
      <c r="AT27" s="134"/>
      <c r="AU27" s="211">
        <f t="shared" si="24"/>
        <v>0</v>
      </c>
      <c r="AV27" s="212"/>
      <c r="AW27" s="213">
        <f t="shared" si="22"/>
        <v>0</v>
      </c>
      <c r="AX27" s="214"/>
      <c r="AY27" s="274"/>
      <c r="AZ27" s="275"/>
      <c r="BA27" s="275"/>
      <c r="BB27" s="275"/>
      <c r="BC27" s="275"/>
      <c r="BD27" s="276"/>
    </row>
    <row r="28" spans="1:56" ht="39.950000000000003" customHeight="1" x14ac:dyDescent="0.4">
      <c r="A28" s="71"/>
      <c r="B28" s="86">
        <f t="shared" si="23"/>
        <v>15</v>
      </c>
      <c r="C28" s="232"/>
      <c r="D28" s="233"/>
      <c r="E28" s="230"/>
      <c r="F28" s="231"/>
      <c r="G28" s="234"/>
      <c r="H28" s="235"/>
      <c r="I28" s="235"/>
      <c r="J28" s="235"/>
      <c r="K28" s="236"/>
      <c r="L28" s="237"/>
      <c r="M28" s="238"/>
      <c r="N28" s="238"/>
      <c r="O28" s="239"/>
      <c r="P28" s="132"/>
      <c r="Q28" s="133"/>
      <c r="R28" s="133"/>
      <c r="S28" s="133"/>
      <c r="T28" s="133"/>
      <c r="U28" s="133"/>
      <c r="V28" s="134"/>
      <c r="W28" s="132"/>
      <c r="X28" s="133"/>
      <c r="Y28" s="133"/>
      <c r="Z28" s="133"/>
      <c r="AA28" s="133"/>
      <c r="AB28" s="133"/>
      <c r="AC28" s="134"/>
      <c r="AD28" s="132"/>
      <c r="AE28" s="133"/>
      <c r="AF28" s="133"/>
      <c r="AG28" s="133"/>
      <c r="AH28" s="133"/>
      <c r="AI28" s="133"/>
      <c r="AJ28" s="134"/>
      <c r="AK28" s="132"/>
      <c r="AL28" s="133"/>
      <c r="AM28" s="133"/>
      <c r="AN28" s="133"/>
      <c r="AO28" s="133"/>
      <c r="AP28" s="133"/>
      <c r="AQ28" s="134"/>
      <c r="AR28" s="132"/>
      <c r="AS28" s="133"/>
      <c r="AT28" s="134"/>
      <c r="AU28" s="211">
        <f t="shared" si="24"/>
        <v>0</v>
      </c>
      <c r="AV28" s="212"/>
      <c r="AW28" s="213">
        <f t="shared" si="22"/>
        <v>0</v>
      </c>
      <c r="AX28" s="214"/>
      <c r="AY28" s="274"/>
      <c r="AZ28" s="275"/>
      <c r="BA28" s="275"/>
      <c r="BB28" s="275"/>
      <c r="BC28" s="275"/>
      <c r="BD28" s="276"/>
    </row>
    <row r="29" spans="1:56" ht="39.950000000000003" customHeight="1" thickBot="1" x14ac:dyDescent="0.45">
      <c r="A29" s="71"/>
      <c r="B29" s="87">
        <f>B28+1</f>
        <v>16</v>
      </c>
      <c r="C29" s="258"/>
      <c r="D29" s="259"/>
      <c r="E29" s="260"/>
      <c r="F29" s="261"/>
      <c r="G29" s="262"/>
      <c r="H29" s="263"/>
      <c r="I29" s="263"/>
      <c r="J29" s="263"/>
      <c r="K29" s="264"/>
      <c r="L29" s="265"/>
      <c r="M29" s="266"/>
      <c r="N29" s="266"/>
      <c r="O29" s="267"/>
      <c r="P29" s="135"/>
      <c r="Q29" s="136"/>
      <c r="R29" s="136"/>
      <c r="S29" s="136"/>
      <c r="T29" s="136"/>
      <c r="U29" s="136"/>
      <c r="V29" s="137"/>
      <c r="W29" s="135"/>
      <c r="X29" s="136"/>
      <c r="Y29" s="136"/>
      <c r="Z29" s="136"/>
      <c r="AA29" s="136"/>
      <c r="AB29" s="136"/>
      <c r="AC29" s="137"/>
      <c r="AD29" s="135"/>
      <c r="AE29" s="136"/>
      <c r="AF29" s="136"/>
      <c r="AG29" s="136"/>
      <c r="AH29" s="136"/>
      <c r="AI29" s="136"/>
      <c r="AJ29" s="137"/>
      <c r="AK29" s="135"/>
      <c r="AL29" s="136"/>
      <c r="AM29" s="136"/>
      <c r="AN29" s="136"/>
      <c r="AO29" s="136"/>
      <c r="AP29" s="136"/>
      <c r="AQ29" s="137"/>
      <c r="AR29" s="135"/>
      <c r="AS29" s="136"/>
      <c r="AT29" s="137"/>
      <c r="AU29" s="244">
        <f t="shared" si="24"/>
        <v>0</v>
      </c>
      <c r="AV29" s="245"/>
      <c r="AW29" s="246">
        <f t="shared" si="22"/>
        <v>0</v>
      </c>
      <c r="AX29" s="247"/>
      <c r="AY29" s="268"/>
      <c r="AZ29" s="269"/>
      <c r="BA29" s="269"/>
      <c r="BB29" s="269"/>
      <c r="BC29" s="269"/>
      <c r="BD29" s="270"/>
    </row>
    <row r="30" spans="1:56" ht="20.25" customHeight="1" x14ac:dyDescent="0.4">
      <c r="A30" s="71"/>
      <c r="B30" s="71"/>
      <c r="C30" s="75"/>
      <c r="D30" s="76"/>
      <c r="E30" s="77"/>
      <c r="F30" s="73"/>
      <c r="G30" s="73"/>
      <c r="H30" s="73"/>
      <c r="I30" s="73"/>
      <c r="J30" s="73"/>
      <c r="K30" s="73"/>
      <c r="L30" s="73"/>
      <c r="M30" s="73"/>
      <c r="N30" s="73"/>
      <c r="O30" s="73"/>
      <c r="P30" s="73"/>
      <c r="Q30" s="73"/>
      <c r="R30" s="73"/>
      <c r="S30" s="73"/>
      <c r="T30" s="73"/>
      <c r="U30" s="73"/>
      <c r="V30" s="73"/>
      <c r="W30" s="73"/>
      <c r="X30" s="73"/>
      <c r="Y30" s="73"/>
      <c r="Z30" s="73"/>
      <c r="AA30" s="73"/>
      <c r="AB30" s="73"/>
      <c r="AC30" s="78"/>
      <c r="AD30" s="73"/>
      <c r="AE30" s="73"/>
      <c r="AF30" s="73"/>
      <c r="AG30" s="73"/>
      <c r="AH30" s="73"/>
      <c r="AI30" s="73"/>
      <c r="AJ30" s="73"/>
      <c r="AK30" s="73"/>
      <c r="AL30" s="73"/>
      <c r="AM30" s="73"/>
      <c r="AN30" s="73"/>
      <c r="AO30" s="73"/>
      <c r="AP30" s="73"/>
      <c r="AQ30" s="73"/>
      <c r="AR30" s="73"/>
      <c r="AS30" s="73"/>
      <c r="AT30" s="73"/>
      <c r="AU30" s="73"/>
      <c r="AV30" s="71"/>
      <c r="AW30" s="71"/>
      <c r="AX30" s="71"/>
      <c r="AY30" s="71"/>
      <c r="AZ30" s="71"/>
      <c r="BA30" s="71"/>
      <c r="BB30" s="71"/>
      <c r="BC30" s="71"/>
      <c r="BD30" s="71"/>
    </row>
    <row r="31" spans="1:56" ht="20.25" customHeight="1" x14ac:dyDescent="0.4">
      <c r="A31" s="71"/>
      <c r="B31" s="97" t="s">
        <v>132</v>
      </c>
      <c r="C31" s="97"/>
      <c r="D31" s="97"/>
      <c r="E31" s="97"/>
      <c r="F31" s="97"/>
      <c r="G31" s="97"/>
      <c r="H31" s="97"/>
      <c r="I31" s="97"/>
      <c r="J31" s="97"/>
      <c r="K31" s="97"/>
      <c r="L31" s="98"/>
      <c r="M31" s="97"/>
      <c r="N31" s="97"/>
      <c r="O31" s="97"/>
      <c r="P31" s="97"/>
      <c r="Q31" s="97"/>
      <c r="R31" s="97"/>
      <c r="S31" s="97"/>
      <c r="T31" s="97" t="s">
        <v>70</v>
      </c>
      <c r="U31" s="97"/>
      <c r="V31" s="97"/>
      <c r="W31" s="97"/>
      <c r="X31" s="97"/>
      <c r="Y31" s="97"/>
      <c r="Z31" s="100"/>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row>
    <row r="32" spans="1:56" ht="20.25" customHeight="1" x14ac:dyDescent="0.4">
      <c r="A32" s="71"/>
      <c r="B32" s="97"/>
      <c r="C32" s="186" t="s">
        <v>35</v>
      </c>
      <c r="D32" s="186"/>
      <c r="E32" s="186" t="s">
        <v>36</v>
      </c>
      <c r="F32" s="186"/>
      <c r="G32" s="186"/>
      <c r="H32" s="186"/>
      <c r="I32" s="97"/>
      <c r="J32" s="187" t="s">
        <v>39</v>
      </c>
      <c r="K32" s="187"/>
      <c r="L32" s="187"/>
      <c r="M32" s="187"/>
      <c r="N32" s="67"/>
      <c r="O32" s="67"/>
      <c r="P32" s="96" t="s">
        <v>47</v>
      </c>
      <c r="Q32" s="96"/>
      <c r="R32" s="97"/>
      <c r="S32" s="97"/>
      <c r="T32" s="161" t="s">
        <v>7</v>
      </c>
      <c r="U32" s="163"/>
      <c r="V32" s="161" t="s">
        <v>8</v>
      </c>
      <c r="W32" s="162"/>
      <c r="X32" s="162"/>
      <c r="Y32" s="163"/>
      <c r="Z32" s="100"/>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x14ac:dyDescent="0.4">
      <c r="A33" s="71"/>
      <c r="B33" s="97"/>
      <c r="C33" s="160"/>
      <c r="D33" s="160"/>
      <c r="E33" s="160" t="s">
        <v>37</v>
      </c>
      <c r="F33" s="160"/>
      <c r="G33" s="160" t="s">
        <v>38</v>
      </c>
      <c r="H33" s="160"/>
      <c r="I33" s="97"/>
      <c r="J33" s="160" t="s">
        <v>37</v>
      </c>
      <c r="K33" s="160"/>
      <c r="L33" s="160" t="s">
        <v>38</v>
      </c>
      <c r="M33" s="160"/>
      <c r="N33" s="67"/>
      <c r="O33" s="67"/>
      <c r="P33" s="96" t="s">
        <v>44</v>
      </c>
      <c r="Q33" s="96"/>
      <c r="R33" s="97"/>
      <c r="S33" s="97"/>
      <c r="T33" s="161" t="s">
        <v>3</v>
      </c>
      <c r="U33" s="163"/>
      <c r="V33" s="161" t="s">
        <v>50</v>
      </c>
      <c r="W33" s="162"/>
      <c r="X33" s="162"/>
      <c r="Y33" s="163"/>
      <c r="Z33" s="144"/>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7"/>
      <c r="C34" s="161" t="s">
        <v>3</v>
      </c>
      <c r="D34" s="163"/>
      <c r="E34" s="170">
        <f>SUMIFS($AU$14:$AV$29,$C$14:$D$29,"介護支援専門員",$E$14:$F$29,"A")</f>
        <v>0</v>
      </c>
      <c r="F34" s="171"/>
      <c r="G34" s="172">
        <f>SUMIFS($AW$14:$AX$29,$C$14:$D$29,"介護支援専門員",$E$14:$F$29,"A")</f>
        <v>0</v>
      </c>
      <c r="H34" s="173"/>
      <c r="I34" s="110"/>
      <c r="J34" s="182">
        <v>0</v>
      </c>
      <c r="K34" s="183"/>
      <c r="L34" s="182">
        <v>0</v>
      </c>
      <c r="M34" s="183"/>
      <c r="N34" s="109"/>
      <c r="O34" s="109"/>
      <c r="P34" s="182">
        <v>0</v>
      </c>
      <c r="Q34" s="183"/>
      <c r="R34" s="97"/>
      <c r="S34" s="97"/>
      <c r="T34" s="161" t="s">
        <v>4</v>
      </c>
      <c r="U34" s="163"/>
      <c r="V34" s="161" t="s">
        <v>51</v>
      </c>
      <c r="W34" s="162"/>
      <c r="X34" s="162"/>
      <c r="Y34" s="163"/>
      <c r="Z34" s="14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7"/>
      <c r="C35" s="161" t="s">
        <v>4</v>
      </c>
      <c r="D35" s="163"/>
      <c r="E35" s="170">
        <f>SUMIFS($AU$14:$AV$29,$C$14:$D$29,"介護支援専門員",$E$14:$F$29,"B")</f>
        <v>0</v>
      </c>
      <c r="F35" s="171"/>
      <c r="G35" s="172">
        <f>SUMIFS($AW$14:$AX$29,$C$14:$D$29,"介護支援専門員",$E$14:$F$29,"B")</f>
        <v>0</v>
      </c>
      <c r="H35" s="173"/>
      <c r="I35" s="110"/>
      <c r="J35" s="182">
        <v>0</v>
      </c>
      <c r="K35" s="183"/>
      <c r="L35" s="182">
        <v>0</v>
      </c>
      <c r="M35" s="183"/>
      <c r="N35" s="109"/>
      <c r="O35" s="109"/>
      <c r="P35" s="182">
        <v>0</v>
      </c>
      <c r="Q35" s="183"/>
      <c r="R35" s="97"/>
      <c r="S35" s="97"/>
      <c r="T35" s="161" t="s">
        <v>5</v>
      </c>
      <c r="U35" s="163"/>
      <c r="V35" s="161" t="s">
        <v>52</v>
      </c>
      <c r="W35" s="162"/>
      <c r="X35" s="162"/>
      <c r="Y35" s="163"/>
      <c r="Z35" s="141"/>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7"/>
      <c r="C36" s="161" t="s">
        <v>5</v>
      </c>
      <c r="D36" s="163"/>
      <c r="E36" s="170">
        <f>SUMIFS($AU$14:$AV$29,$C$14:$D$29,"介護支援専門員",$E$14:$F$29,"C")</f>
        <v>0</v>
      </c>
      <c r="F36" s="171"/>
      <c r="G36" s="172">
        <f>SUMIFS($AW$14:$AX$29,$C$14:$D$29,"介護支援専門員",$E$14:$F$29,"C")</f>
        <v>0</v>
      </c>
      <c r="H36" s="173"/>
      <c r="I36" s="110"/>
      <c r="J36" s="182">
        <v>0</v>
      </c>
      <c r="K36" s="183"/>
      <c r="L36" s="184">
        <v>0</v>
      </c>
      <c r="M36" s="185"/>
      <c r="N36" s="109"/>
      <c r="O36" s="109"/>
      <c r="P36" s="170" t="s">
        <v>30</v>
      </c>
      <c r="Q36" s="171"/>
      <c r="R36" s="97"/>
      <c r="S36" s="97"/>
      <c r="T36" s="161" t="s">
        <v>6</v>
      </c>
      <c r="U36" s="163"/>
      <c r="V36" s="161" t="s">
        <v>69</v>
      </c>
      <c r="W36" s="162"/>
      <c r="X36" s="162"/>
      <c r="Y36" s="163"/>
      <c r="Z36" s="142"/>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7"/>
      <c r="C37" s="161" t="s">
        <v>6</v>
      </c>
      <c r="D37" s="163"/>
      <c r="E37" s="170">
        <f>SUMIFS($AU$14:$AV$29,$C$14:$D$29,"介護支援専門員",$E$14:$F$29,"D")</f>
        <v>0</v>
      </c>
      <c r="F37" s="171"/>
      <c r="G37" s="172">
        <f>SUMIFS($AW$14:$AX$29,$C$14:$D$29,"介護支援専門員",$E$14:$F$29,"D")</f>
        <v>0</v>
      </c>
      <c r="H37" s="173"/>
      <c r="I37" s="110"/>
      <c r="J37" s="182">
        <v>0</v>
      </c>
      <c r="K37" s="183"/>
      <c r="L37" s="184">
        <v>0</v>
      </c>
      <c r="M37" s="185"/>
      <c r="N37" s="109"/>
      <c r="O37" s="109"/>
      <c r="P37" s="170" t="s">
        <v>30</v>
      </c>
      <c r="Q37" s="171"/>
      <c r="R37" s="97"/>
      <c r="S37" s="97"/>
      <c r="T37" s="97"/>
      <c r="U37" s="174"/>
      <c r="V37" s="174"/>
      <c r="W37" s="181"/>
      <c r="X37" s="181"/>
      <c r="Y37" s="148"/>
      <c r="Z37" s="148"/>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7"/>
      <c r="C38" s="161" t="s">
        <v>27</v>
      </c>
      <c r="D38" s="163"/>
      <c r="E38" s="170">
        <f>SUM(E34:F37)</f>
        <v>0</v>
      </c>
      <c r="F38" s="171"/>
      <c r="G38" s="172">
        <f>SUM(G34:H37)</f>
        <v>0</v>
      </c>
      <c r="H38" s="173"/>
      <c r="I38" s="110"/>
      <c r="J38" s="170">
        <f>SUM(J34:K37)</f>
        <v>0</v>
      </c>
      <c r="K38" s="171"/>
      <c r="L38" s="170">
        <f>SUM(L34:M37)</f>
        <v>0</v>
      </c>
      <c r="M38" s="171"/>
      <c r="N38" s="109"/>
      <c r="O38" s="109"/>
      <c r="P38" s="170">
        <f>SUM(P34:Q35)</f>
        <v>0</v>
      </c>
      <c r="Q38" s="171"/>
      <c r="R38" s="97"/>
      <c r="S38" s="97"/>
      <c r="T38" s="97"/>
      <c r="U38" s="174"/>
      <c r="V38" s="174"/>
      <c r="W38" s="181"/>
      <c r="X38" s="181"/>
      <c r="Y38" s="147"/>
      <c r="Z38" s="147"/>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7"/>
      <c r="C39" s="97"/>
      <c r="D39" s="97"/>
      <c r="E39" s="97"/>
      <c r="F39" s="97"/>
      <c r="G39" s="97"/>
      <c r="H39" s="97"/>
      <c r="I39" s="97"/>
      <c r="J39" s="97"/>
      <c r="K39" s="97"/>
      <c r="L39" s="98"/>
      <c r="M39" s="97"/>
      <c r="N39" s="97"/>
      <c r="O39" s="97"/>
      <c r="P39" s="97"/>
      <c r="Q39" s="97"/>
      <c r="R39" s="97"/>
      <c r="S39" s="97"/>
      <c r="T39" s="97"/>
      <c r="U39" s="100"/>
      <c r="V39" s="100"/>
      <c r="W39" s="100"/>
      <c r="X39" s="100"/>
      <c r="Y39" s="100"/>
      <c r="Z39" s="10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7"/>
      <c r="C40" s="98" t="s">
        <v>45</v>
      </c>
      <c r="D40" s="97"/>
      <c r="E40" s="97"/>
      <c r="F40" s="97"/>
      <c r="G40" s="97"/>
      <c r="H40" s="97"/>
      <c r="I40" s="105" t="s">
        <v>89</v>
      </c>
      <c r="J40" s="176" t="s">
        <v>90</v>
      </c>
      <c r="K40" s="177"/>
      <c r="L40" s="106"/>
      <c r="M40" s="105"/>
      <c r="N40" s="97"/>
      <c r="O40" s="97"/>
      <c r="P40" s="97"/>
      <c r="Q40" s="97"/>
      <c r="R40" s="97"/>
      <c r="S40" s="97"/>
      <c r="T40" s="97"/>
      <c r="U40" s="101"/>
      <c r="V40" s="100"/>
      <c r="W40" s="100"/>
      <c r="X40" s="100"/>
      <c r="Y40" s="100"/>
      <c r="Z40" s="100"/>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7"/>
      <c r="C41" s="97" t="s">
        <v>40</v>
      </c>
      <c r="D41" s="97"/>
      <c r="E41" s="97"/>
      <c r="F41" s="97"/>
      <c r="G41" s="97"/>
      <c r="H41" s="97" t="s">
        <v>41</v>
      </c>
      <c r="I41" s="97"/>
      <c r="J41" s="97"/>
      <c r="K41" s="97"/>
      <c r="L41" s="98"/>
      <c r="M41" s="97"/>
      <c r="N41" s="97"/>
      <c r="O41" s="97"/>
      <c r="P41" s="97"/>
      <c r="Q41" s="97"/>
      <c r="R41" s="97"/>
      <c r="S41" s="97"/>
      <c r="T41" s="97"/>
      <c r="U41" s="100"/>
      <c r="V41" s="100"/>
      <c r="W41" s="100"/>
      <c r="X41" s="100"/>
      <c r="Y41" s="100"/>
      <c r="Z41" s="100"/>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7"/>
      <c r="C42" s="97" t="str">
        <f>IF($J$40="週","対象時間数（週平均）","対象時間数（当月合計）")</f>
        <v>対象時間数（週平均）</v>
      </c>
      <c r="D42" s="97"/>
      <c r="E42" s="97"/>
      <c r="F42" s="97"/>
      <c r="G42" s="97"/>
      <c r="H42" s="97" t="str">
        <f>IF($J$40="週","週に勤務すべき時間数","当月に勤務すべき時間数")</f>
        <v>週に勤務すべき時間数</v>
      </c>
      <c r="I42" s="97"/>
      <c r="J42" s="97"/>
      <c r="K42" s="97"/>
      <c r="L42" s="98"/>
      <c r="M42" s="160" t="s">
        <v>42</v>
      </c>
      <c r="N42" s="160"/>
      <c r="O42" s="160"/>
      <c r="P42" s="160"/>
      <c r="Q42" s="97"/>
      <c r="R42" s="97"/>
      <c r="S42" s="97"/>
      <c r="T42" s="97"/>
      <c r="U42" s="100"/>
      <c r="V42" s="100"/>
      <c r="W42" s="100"/>
      <c r="X42" s="100"/>
      <c r="Y42" s="100"/>
      <c r="Z42" s="100"/>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7"/>
      <c r="C43" s="178">
        <f>IF($J$40="週",L38,J38)</f>
        <v>0</v>
      </c>
      <c r="D43" s="179"/>
      <c r="E43" s="179"/>
      <c r="F43" s="180"/>
      <c r="G43" s="143" t="s">
        <v>28</v>
      </c>
      <c r="H43" s="161">
        <f>IF($J$40="週",$AV$5,$AZ$5)</f>
        <v>0</v>
      </c>
      <c r="I43" s="162"/>
      <c r="J43" s="162"/>
      <c r="K43" s="163"/>
      <c r="L43" s="143" t="s">
        <v>29</v>
      </c>
      <c r="M43" s="164" t="e">
        <f>ROUNDDOWN(C43/H43,1)</f>
        <v>#DIV/0!</v>
      </c>
      <c r="N43" s="165"/>
      <c r="O43" s="165"/>
      <c r="P43" s="166"/>
      <c r="Q43" s="97"/>
      <c r="R43" s="97"/>
      <c r="S43" s="97"/>
      <c r="T43" s="97"/>
      <c r="U43" s="175"/>
      <c r="V43" s="175"/>
      <c r="W43" s="175"/>
      <c r="X43" s="175"/>
      <c r="Y43" s="141"/>
      <c r="Z43" s="100"/>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7"/>
      <c r="C44" s="97"/>
      <c r="D44" s="97"/>
      <c r="E44" s="97"/>
      <c r="F44" s="97"/>
      <c r="G44" s="97"/>
      <c r="H44" s="97"/>
      <c r="I44" s="97"/>
      <c r="J44" s="97"/>
      <c r="K44" s="97"/>
      <c r="L44" s="98"/>
      <c r="M44" s="97" t="s">
        <v>71</v>
      </c>
      <c r="N44" s="97"/>
      <c r="O44" s="97"/>
      <c r="P44" s="97"/>
      <c r="Q44" s="97"/>
      <c r="R44" s="97"/>
      <c r="S44" s="97"/>
      <c r="T44" s="97"/>
      <c r="U44" s="100"/>
      <c r="V44" s="100"/>
      <c r="W44" s="100"/>
      <c r="X44" s="100"/>
      <c r="Y44" s="100"/>
      <c r="Z44" s="100"/>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7"/>
      <c r="C45" s="97" t="s">
        <v>121</v>
      </c>
      <c r="D45" s="97"/>
      <c r="E45" s="97"/>
      <c r="F45" s="97"/>
      <c r="G45" s="97"/>
      <c r="H45" s="97"/>
      <c r="I45" s="97"/>
      <c r="J45" s="97"/>
      <c r="K45" s="97"/>
      <c r="L45" s="98"/>
      <c r="M45" s="97"/>
      <c r="N45" s="97"/>
      <c r="O45" s="97"/>
      <c r="P45" s="97"/>
      <c r="Q45" s="97"/>
      <c r="R45" s="97"/>
      <c r="S45" s="97"/>
      <c r="T45" s="97"/>
      <c r="U45" s="97"/>
      <c r="V45" s="107"/>
      <c r="W45" s="108"/>
      <c r="X45" s="108"/>
      <c r="Y45" s="97"/>
      <c r="Z45" s="97"/>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7"/>
      <c r="C46" s="97" t="s">
        <v>47</v>
      </c>
      <c r="D46" s="97"/>
      <c r="E46" s="97"/>
      <c r="F46" s="97"/>
      <c r="G46" s="97"/>
      <c r="H46" s="97"/>
      <c r="I46" s="97"/>
      <c r="J46" s="97"/>
      <c r="K46" s="97"/>
      <c r="L46" s="98"/>
      <c r="M46" s="143"/>
      <c r="N46" s="143"/>
      <c r="O46" s="143"/>
      <c r="P46" s="143"/>
      <c r="Q46" s="97"/>
      <c r="R46" s="97"/>
      <c r="S46" s="97"/>
      <c r="T46" s="97"/>
      <c r="U46" s="97"/>
      <c r="V46" s="107"/>
      <c r="W46" s="108"/>
      <c r="X46" s="108"/>
      <c r="Y46" s="97"/>
      <c r="Z46" s="97"/>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7"/>
      <c r="C47" s="67" t="s">
        <v>43</v>
      </c>
      <c r="D47" s="67"/>
      <c r="E47" s="67"/>
      <c r="F47" s="67"/>
      <c r="G47" s="67"/>
      <c r="H47" s="97" t="s">
        <v>46</v>
      </c>
      <c r="I47" s="67"/>
      <c r="J47" s="67"/>
      <c r="K47" s="67"/>
      <c r="L47" s="67"/>
      <c r="M47" s="160" t="s">
        <v>27</v>
      </c>
      <c r="N47" s="160"/>
      <c r="O47" s="160"/>
      <c r="P47" s="160"/>
      <c r="Q47" s="97"/>
      <c r="R47" s="97"/>
      <c r="S47" s="97"/>
      <c r="T47" s="97"/>
      <c r="U47" s="97"/>
      <c r="V47" s="107"/>
      <c r="W47" s="108"/>
      <c r="X47" s="108"/>
      <c r="Y47" s="97"/>
      <c r="Z47" s="97"/>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7"/>
      <c r="C48" s="161">
        <f>P38</f>
        <v>0</v>
      </c>
      <c r="D48" s="162"/>
      <c r="E48" s="162"/>
      <c r="F48" s="163"/>
      <c r="G48" s="143" t="s">
        <v>81</v>
      </c>
      <c r="H48" s="164" t="e">
        <f>M43</f>
        <v>#DIV/0!</v>
      </c>
      <c r="I48" s="165"/>
      <c r="J48" s="165"/>
      <c r="K48" s="166"/>
      <c r="L48" s="143" t="s">
        <v>29</v>
      </c>
      <c r="M48" s="167" t="e">
        <f>ROUNDDOWN(C48+H48,1)</f>
        <v>#DIV/0!</v>
      </c>
      <c r="N48" s="168"/>
      <c r="O48" s="168"/>
      <c r="P48" s="169"/>
      <c r="Q48" s="97"/>
      <c r="R48" s="97"/>
      <c r="S48" s="97"/>
      <c r="T48" s="97"/>
      <c r="U48" s="97"/>
      <c r="V48" s="107"/>
      <c r="W48" s="108"/>
      <c r="X48" s="108"/>
      <c r="Y48" s="97"/>
      <c r="Z48" s="97"/>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7"/>
      <c r="C49" s="97"/>
      <c r="D49" s="97"/>
      <c r="E49" s="97"/>
      <c r="F49" s="97"/>
      <c r="G49" s="97"/>
      <c r="H49" s="97"/>
      <c r="I49" s="97"/>
      <c r="J49" s="97"/>
      <c r="K49" s="97"/>
      <c r="L49" s="97"/>
      <c r="M49" s="97"/>
      <c r="N49" s="98"/>
      <c r="O49" s="97"/>
      <c r="P49" s="97"/>
      <c r="Q49" s="97"/>
      <c r="R49" s="97"/>
      <c r="S49" s="97"/>
      <c r="T49" s="97"/>
      <c r="U49" s="97"/>
      <c r="V49" s="107"/>
      <c r="W49" s="108"/>
      <c r="X49" s="108"/>
      <c r="Y49" s="97"/>
      <c r="Z49" s="97"/>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C50" s="2"/>
      <c r="D50" s="2"/>
      <c r="E50" s="1"/>
      <c r="F50" s="1"/>
      <c r="G50" s="1"/>
      <c r="H50" s="1"/>
      <c r="I50" s="1"/>
      <c r="J50" s="1"/>
      <c r="K50" s="1"/>
      <c r="L50" s="1"/>
      <c r="M50" s="1"/>
      <c r="N50" s="1"/>
      <c r="O50" s="1"/>
      <c r="P50" s="1"/>
      <c r="Q50" s="1"/>
      <c r="R50" s="1"/>
      <c r="S50" s="1"/>
      <c r="T50" s="2"/>
      <c r="U50" s="1"/>
      <c r="V50" s="1"/>
      <c r="W50" s="1"/>
      <c r="X50" s="1"/>
      <c r="Y50" s="1"/>
      <c r="Z50" s="1"/>
      <c r="AA50" s="1"/>
      <c r="AB50" s="1"/>
      <c r="AC50" s="1"/>
      <c r="AD50" s="1"/>
      <c r="AE50" s="1"/>
      <c r="AF50" s="1"/>
      <c r="AJ50" s="7"/>
      <c r="AK50" s="8"/>
      <c r="AL50" s="8"/>
      <c r="AM50" s="1"/>
      <c r="AN50" s="1"/>
      <c r="AO50" s="1"/>
      <c r="AP50" s="1"/>
      <c r="AQ50" s="1"/>
      <c r="AR50" s="1"/>
      <c r="AS50" s="1"/>
      <c r="AT50" s="1"/>
      <c r="AU50" s="1"/>
      <c r="AV50" s="1"/>
      <c r="AW50" s="1"/>
      <c r="AX50" s="1"/>
      <c r="AY50" s="1"/>
      <c r="AZ50" s="1"/>
      <c r="BA50" s="1"/>
      <c r="BB50" s="1"/>
      <c r="BC50" s="1"/>
      <c r="BD50" s="1"/>
      <c r="BE50" s="8"/>
    </row>
    <row r="51" spans="1:58" ht="20.25" customHeight="1" x14ac:dyDescent="0.4">
      <c r="A51" s="1"/>
      <c r="B51" s="1"/>
      <c r="C51" s="2"/>
      <c r="D51" s="2"/>
      <c r="E51" s="1"/>
      <c r="F51" s="1"/>
      <c r="G51" s="1"/>
      <c r="H51" s="1"/>
      <c r="I51" s="1"/>
      <c r="J51" s="1"/>
      <c r="K51" s="1"/>
      <c r="L51" s="1"/>
      <c r="M51" s="1"/>
      <c r="N51" s="1"/>
      <c r="O51" s="1"/>
      <c r="P51" s="1"/>
      <c r="Q51" s="1"/>
      <c r="R51" s="1"/>
      <c r="S51" s="1"/>
      <c r="T51" s="1"/>
      <c r="U51" s="2"/>
      <c r="V51" s="1"/>
      <c r="W51" s="1"/>
      <c r="X51" s="1"/>
      <c r="Y51" s="1"/>
      <c r="Z51" s="1"/>
      <c r="AA51" s="1"/>
      <c r="AB51" s="1"/>
      <c r="AC51" s="1"/>
      <c r="AD51" s="1"/>
      <c r="AE51" s="1"/>
      <c r="AF51" s="1"/>
      <c r="AG51" s="1"/>
      <c r="AK51" s="7"/>
      <c r="AL51" s="8"/>
      <c r="AM51" s="8"/>
      <c r="AN51" s="1"/>
      <c r="AO51" s="1"/>
      <c r="AP51" s="1"/>
      <c r="AQ51" s="1"/>
      <c r="AR51" s="1"/>
      <c r="AS51" s="1"/>
      <c r="AT51" s="1"/>
      <c r="AU51" s="1"/>
      <c r="AV51" s="1"/>
      <c r="AW51" s="1"/>
      <c r="AX51" s="1"/>
      <c r="AY51" s="1"/>
      <c r="AZ51" s="1"/>
      <c r="BA51" s="1"/>
      <c r="BB51" s="1"/>
      <c r="BC51" s="1"/>
      <c r="BD51" s="1"/>
      <c r="BE51" s="1"/>
      <c r="BF51" s="8"/>
    </row>
    <row r="52" spans="1:58" ht="20.25" customHeight="1" x14ac:dyDescent="0.4">
      <c r="A52" s="1"/>
      <c r="B52" s="1"/>
      <c r="C52" s="1"/>
      <c r="D52" s="2"/>
      <c r="E52" s="1"/>
      <c r="F52" s="1"/>
      <c r="G52" s="1"/>
      <c r="H52" s="1"/>
      <c r="I52" s="1"/>
      <c r="J52" s="1"/>
      <c r="K52" s="1"/>
      <c r="L52" s="1"/>
      <c r="M52" s="1"/>
      <c r="N52" s="1"/>
      <c r="O52" s="1"/>
      <c r="P52" s="1"/>
      <c r="Q52" s="1"/>
      <c r="R52" s="1"/>
      <c r="S52" s="1"/>
      <c r="T52" s="1"/>
      <c r="U52" s="2"/>
      <c r="V52" s="1"/>
      <c r="W52" s="1"/>
      <c r="X52" s="1"/>
      <c r="Y52" s="1"/>
      <c r="Z52" s="1"/>
      <c r="AA52" s="1"/>
      <c r="AB52" s="1"/>
      <c r="AC52" s="1"/>
      <c r="AD52" s="1"/>
      <c r="AE52" s="1"/>
      <c r="AF52" s="1"/>
      <c r="AG52" s="1"/>
      <c r="AK52" s="7"/>
      <c r="AL52" s="8"/>
      <c r="AM52" s="8"/>
      <c r="AN52" s="1"/>
      <c r="AO52" s="1"/>
      <c r="AP52" s="1"/>
      <c r="AQ52" s="1"/>
      <c r="AR52" s="1"/>
      <c r="AS52" s="1"/>
      <c r="AT52" s="1"/>
      <c r="AU52" s="1"/>
      <c r="AV52" s="1"/>
      <c r="AW52" s="1"/>
      <c r="AX52" s="1"/>
      <c r="AY52" s="1"/>
      <c r="AZ52" s="1"/>
      <c r="BA52" s="1"/>
      <c r="BB52" s="1"/>
      <c r="BC52" s="1"/>
      <c r="BD52" s="1"/>
      <c r="BE52" s="1"/>
      <c r="BF52" s="8"/>
    </row>
    <row r="53" spans="1:58" ht="20.25" customHeight="1" x14ac:dyDescent="0.4">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C54" s="7"/>
      <c r="D54" s="7"/>
      <c r="E54" s="7"/>
      <c r="F54" s="7"/>
      <c r="G54" s="7"/>
      <c r="H54" s="7"/>
      <c r="I54" s="7"/>
      <c r="J54" s="7"/>
      <c r="K54" s="7"/>
      <c r="L54" s="7"/>
      <c r="M54" s="7"/>
      <c r="N54" s="7"/>
      <c r="O54" s="7"/>
      <c r="P54" s="7"/>
      <c r="Q54" s="7"/>
      <c r="R54" s="7"/>
      <c r="S54" s="7"/>
      <c r="T54" s="7"/>
      <c r="U54" s="8"/>
      <c r="V54" s="8"/>
      <c r="W54" s="7"/>
      <c r="X54" s="7"/>
      <c r="Y54" s="7"/>
      <c r="Z54" s="7"/>
      <c r="AA54" s="7"/>
      <c r="AB54" s="7"/>
      <c r="AC54" s="7"/>
      <c r="AD54" s="7"/>
      <c r="AE54" s="7"/>
      <c r="AF54" s="7"/>
      <c r="AG54" s="7"/>
      <c r="AH54" s="7"/>
      <c r="AI54" s="7"/>
      <c r="AJ54" s="7"/>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C55" s="7"/>
      <c r="D55" s="7"/>
      <c r="E55" s="7"/>
      <c r="F55" s="7"/>
      <c r="G55" s="7"/>
      <c r="H55" s="7"/>
      <c r="I55" s="7"/>
      <c r="J55" s="7"/>
      <c r="K55" s="7"/>
      <c r="L55" s="7"/>
      <c r="M55" s="7"/>
      <c r="N55" s="7"/>
      <c r="O55" s="7"/>
      <c r="P55" s="7"/>
      <c r="Q55" s="7"/>
      <c r="R55" s="7"/>
      <c r="S55" s="7"/>
      <c r="T55" s="7"/>
      <c r="U55" s="8"/>
      <c r="V55" s="8"/>
      <c r="W55" s="7"/>
      <c r="X55" s="7"/>
      <c r="Y55" s="7"/>
      <c r="Z55" s="7"/>
      <c r="AA55" s="7"/>
      <c r="AB55" s="7"/>
      <c r="AC55" s="7"/>
      <c r="AD55" s="7"/>
      <c r="AE55" s="7"/>
      <c r="AF55" s="7"/>
      <c r="AG55" s="7"/>
      <c r="AH55" s="7"/>
      <c r="AI55" s="7"/>
      <c r="AJ55" s="7"/>
      <c r="AK55" s="7"/>
      <c r="AL55" s="8"/>
      <c r="AM55" s="8"/>
      <c r="AN55" s="1"/>
      <c r="AO55" s="1"/>
      <c r="AP55" s="1"/>
      <c r="AQ55" s="1"/>
      <c r="AR55" s="1"/>
      <c r="AS55" s="1"/>
      <c r="AT55" s="1"/>
      <c r="AU55" s="1"/>
      <c r="AV55" s="1"/>
      <c r="AW55" s="1"/>
      <c r="AX55" s="1"/>
      <c r="AY55" s="1"/>
      <c r="AZ55" s="1"/>
      <c r="BA55" s="1"/>
      <c r="BB55" s="1"/>
      <c r="BC55" s="1"/>
      <c r="BD55" s="1"/>
      <c r="BE55" s="1"/>
      <c r="BF55" s="8"/>
    </row>
  </sheetData>
  <sheetProtection insertRows="0"/>
  <mergeCells count="198">
    <mergeCell ref="AY29:BD29"/>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AY28:BD28"/>
    <mergeCell ref="AW22:AX22"/>
    <mergeCell ref="AU23:AV23"/>
    <mergeCell ref="AW23:AX23"/>
    <mergeCell ref="G18:K18"/>
    <mergeCell ref="G19:K19"/>
    <mergeCell ref="AW24:AX24"/>
    <mergeCell ref="AU18:AV18"/>
    <mergeCell ref="AW18:AX18"/>
    <mergeCell ref="C29:D29"/>
    <mergeCell ref="E29:F29"/>
    <mergeCell ref="G29:K29"/>
    <mergeCell ref="L29:O29"/>
    <mergeCell ref="C26:D26"/>
    <mergeCell ref="E26:F26"/>
    <mergeCell ref="G26:K26"/>
    <mergeCell ref="L26:O26"/>
    <mergeCell ref="C27:D27"/>
    <mergeCell ref="E27:F27"/>
    <mergeCell ref="G27:K27"/>
    <mergeCell ref="L27:O27"/>
    <mergeCell ref="G28:K28"/>
    <mergeCell ref="L28:O28"/>
    <mergeCell ref="C28:D28"/>
    <mergeCell ref="E28:F28"/>
    <mergeCell ref="C23:D23"/>
    <mergeCell ref="E23:F23"/>
    <mergeCell ref="G23:K23"/>
    <mergeCell ref="L23:O23"/>
    <mergeCell ref="C24:D24"/>
    <mergeCell ref="E24:F24"/>
    <mergeCell ref="G24:K24"/>
    <mergeCell ref="L24:O24"/>
    <mergeCell ref="C25:D25"/>
    <mergeCell ref="E25:F25"/>
    <mergeCell ref="G25:K25"/>
    <mergeCell ref="L25:O25"/>
    <mergeCell ref="C18:D18"/>
    <mergeCell ref="L18:O18"/>
    <mergeCell ref="C19:D19"/>
    <mergeCell ref="L19:O19"/>
    <mergeCell ref="E15:F15"/>
    <mergeCell ref="G15:K15"/>
    <mergeCell ref="E16:F16"/>
    <mergeCell ref="G16:K16"/>
    <mergeCell ref="E17:F17"/>
    <mergeCell ref="G17:K17"/>
    <mergeCell ref="E18:F18"/>
    <mergeCell ref="C14:D14"/>
    <mergeCell ref="E14:F14"/>
    <mergeCell ref="G14:K14"/>
    <mergeCell ref="C15:D15"/>
    <mergeCell ref="L14:O14"/>
    <mergeCell ref="L15:O15"/>
    <mergeCell ref="C16:D16"/>
    <mergeCell ref="L16:O16"/>
    <mergeCell ref="C17:D17"/>
    <mergeCell ref="L17:O17"/>
    <mergeCell ref="AU28:AV28"/>
    <mergeCell ref="AW28:AX28"/>
    <mergeCell ref="AU25:AV25"/>
    <mergeCell ref="AW25:AX25"/>
    <mergeCell ref="AU26:AV26"/>
    <mergeCell ref="AW26:AX26"/>
    <mergeCell ref="AU27:AV27"/>
    <mergeCell ref="V33:Y33"/>
    <mergeCell ref="G9:K13"/>
    <mergeCell ref="AU14:AV14"/>
    <mergeCell ref="AW14:AX14"/>
    <mergeCell ref="AU15:AV15"/>
    <mergeCell ref="AW15:AX15"/>
    <mergeCell ref="AU16:AV16"/>
    <mergeCell ref="AW16:AX16"/>
    <mergeCell ref="AU17:AV17"/>
    <mergeCell ref="AW17:AX17"/>
    <mergeCell ref="AU29:AV29"/>
    <mergeCell ref="AW29:AX29"/>
    <mergeCell ref="AW21:AX21"/>
    <mergeCell ref="AU22:AV22"/>
    <mergeCell ref="AW27:AX27"/>
    <mergeCell ref="AW20:AX20"/>
    <mergeCell ref="AU21:AV21"/>
    <mergeCell ref="AU19:AV19"/>
    <mergeCell ref="AW19:AX19"/>
    <mergeCell ref="AU20:AV20"/>
    <mergeCell ref="J37:K37"/>
    <mergeCell ref="L37:M37"/>
    <mergeCell ref="B9:B13"/>
    <mergeCell ref="L9:O13"/>
    <mergeCell ref="C9:D13"/>
    <mergeCell ref="E9:F13"/>
    <mergeCell ref="P10:V10"/>
    <mergeCell ref="AU24:AV24"/>
    <mergeCell ref="E19:F19"/>
    <mergeCell ref="C20:D20"/>
    <mergeCell ref="E20:F20"/>
    <mergeCell ref="G20:K20"/>
    <mergeCell ref="L20:O20"/>
    <mergeCell ref="C21:D21"/>
    <mergeCell ref="E21:F21"/>
    <mergeCell ref="G21:K21"/>
    <mergeCell ref="L21:O21"/>
    <mergeCell ref="C22:D22"/>
    <mergeCell ref="E22:F22"/>
    <mergeCell ref="G22:K22"/>
    <mergeCell ref="L22:O22"/>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C34:D34"/>
    <mergeCell ref="E34:F34"/>
    <mergeCell ref="G34:H34"/>
    <mergeCell ref="P34:Q34"/>
    <mergeCell ref="V34:Y34"/>
    <mergeCell ref="L34:M34"/>
    <mergeCell ref="J33:K33"/>
    <mergeCell ref="J34:K34"/>
    <mergeCell ref="T34:U34"/>
    <mergeCell ref="L33:M33"/>
    <mergeCell ref="C32:D33"/>
    <mergeCell ref="E32:H32"/>
    <mergeCell ref="J32:M32"/>
    <mergeCell ref="E33:F33"/>
    <mergeCell ref="G33:H33"/>
    <mergeCell ref="T33:U33"/>
    <mergeCell ref="T32:U32"/>
    <mergeCell ref="V32:Y32"/>
    <mergeCell ref="C35:D35"/>
    <mergeCell ref="E35:F35"/>
    <mergeCell ref="G35:H35"/>
    <mergeCell ref="P35:Q35"/>
    <mergeCell ref="V35:Y35"/>
    <mergeCell ref="C36:D36"/>
    <mergeCell ref="E36:F36"/>
    <mergeCell ref="G36:H36"/>
    <mergeCell ref="P36:Q36"/>
    <mergeCell ref="V36:Y36"/>
    <mergeCell ref="L35:M35"/>
    <mergeCell ref="L36:M36"/>
    <mergeCell ref="T35:U35"/>
    <mergeCell ref="T36:U36"/>
    <mergeCell ref="J35:K35"/>
    <mergeCell ref="J36:K36"/>
    <mergeCell ref="M47:P47"/>
    <mergeCell ref="C48:F48"/>
    <mergeCell ref="H48:K48"/>
    <mergeCell ref="M48:P48"/>
    <mergeCell ref="C37:D37"/>
    <mergeCell ref="E37:F37"/>
    <mergeCell ref="G37:H37"/>
    <mergeCell ref="P37:Q37"/>
    <mergeCell ref="U37:V37"/>
    <mergeCell ref="U43:X43"/>
    <mergeCell ref="J40:K40"/>
    <mergeCell ref="M42:P42"/>
    <mergeCell ref="C43:F43"/>
    <mergeCell ref="H43:K43"/>
    <mergeCell ref="M43:P43"/>
    <mergeCell ref="W37:X37"/>
    <mergeCell ref="C38:D38"/>
    <mergeCell ref="E38:F38"/>
    <mergeCell ref="G38:H38"/>
    <mergeCell ref="J38:K38"/>
    <mergeCell ref="L38:M38"/>
    <mergeCell ref="P38:Q38"/>
    <mergeCell ref="U38:V38"/>
    <mergeCell ref="W38:X38"/>
  </mergeCells>
  <phoneticPr fontId="1"/>
  <conditionalFormatting sqref="AU14:AX29">
    <cfRule type="expression" dxfId="9" priority="7">
      <formula>INDIRECT(ADDRESS(ROW(),COLUMN()))=TRUNC(INDIRECT(ADDRESS(ROW(),COLUMN())))</formula>
    </cfRule>
  </conditionalFormatting>
  <conditionalFormatting sqref="E38:Q38 I34:Q37">
    <cfRule type="expression" dxfId="8" priority="6">
      <formula>INDIRECT(ADDRESS(ROW(),COLUMN()))=TRUNC(INDIRECT(ADDRESS(ROW(),COLUMN())))</formula>
    </cfRule>
  </conditionalFormatting>
  <conditionalFormatting sqref="C43:F43">
    <cfRule type="expression" dxfId="7" priority="5">
      <formula>INDIRECT(ADDRESS(ROW(),COLUMN()))=TRUNC(INDIRECT(ADDRESS(ROW(),COLUMN())))</formula>
    </cfRule>
  </conditionalFormatting>
  <conditionalFormatting sqref="E34:H37">
    <cfRule type="expression" dxfId="6" priority="4">
      <formula>INDIRECT(ADDRESS(ROW(),COLUMN()))=TRUNC(INDIRECT(ADDRESS(ROW(),COLUMN())))</formula>
    </cfRule>
  </conditionalFormatting>
  <conditionalFormatting sqref="P14:AO14">
    <cfRule type="expression" dxfId="5" priority="3">
      <formula>INDIRECT(ADDRESS(ROW(),COLUMN()))=TRUNC(INDIRECT(ADDRESS(ROW(),COLUMN())))</formula>
    </cfRule>
  </conditionalFormatting>
  <conditionalFormatting sqref="P16:AO16">
    <cfRule type="expression" dxfId="4" priority="1">
      <formula>INDIRECT(ADDRESS(ROW(),COLUMN()))=TRUNC(INDIRECT(ADDRESS(ROW(),COLUMN())))</formula>
    </cfRule>
  </conditionalFormatting>
  <conditionalFormatting sqref="P15:AO15">
    <cfRule type="expression" dxfId="3" priority="2">
      <formula>INDIRECT(ADDRESS(ROW(),COLUMN()))=TRUNC(INDIRECT(ADDRESS(ROW(),COLUMN())))</formula>
    </cfRule>
  </conditionalFormatting>
  <dataValidations count="8">
    <dataValidation type="decimal" allowBlank="1" showInputMessage="1" showErrorMessage="1" error="入力可能範囲　32～40" sqref="AV5" xr:uid="{00000000-0002-0000-0000-000000000000}">
      <formula1>32</formula1>
      <formula2>40</formula2>
    </dataValidation>
    <dataValidation type="list" allowBlank="1" showInputMessage="1" showErrorMessage="1" sqref="J40:K40" xr:uid="{00000000-0002-0000-0000-000001000000}">
      <formula1>"週,暦月"</formula1>
    </dataValidation>
    <dataValidation type="list" allowBlank="1" showInputMessage="1" showErrorMessage="1" sqref="AZ3" xr:uid="{00000000-0002-0000-0000-000002000000}">
      <formula1>"４週,暦月"</formula1>
    </dataValidation>
    <dataValidation type="list" allowBlank="1" showInputMessage="1" showErrorMessage="1" sqref="AZ4:BC4" xr:uid="{00000000-0002-0000-0000-000003000000}">
      <formula1>"予定,実績,予定・実績"</formula1>
    </dataValidation>
    <dataValidation allowBlank="1" showInputMessage="1" showErrorMessage="1" error="入力可能範囲　32～40" sqref="AZ6" xr:uid="{00000000-0002-0000-0000-000004000000}"/>
    <dataValidation type="list" allowBlank="1" showInputMessage="1" sqref="C14:D29" xr:uid="{00000000-0002-0000-0000-000005000000}">
      <formula1>職種</formula1>
    </dataValidation>
    <dataValidation type="list" errorStyle="warning" allowBlank="1" showInputMessage="1" error="リストにない場合のみ、入力してください。" sqref="G14:K29" xr:uid="{00000000-0002-0000-0000-000006000000}">
      <formula1>INDIRECT(C14)</formula1>
    </dataValidation>
    <dataValidation type="list" allowBlank="1" showInputMessage="1" sqref="E14:F29" xr:uid="{00000000-0002-0000-0000-000007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3"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F55"/>
  <sheetViews>
    <sheetView showGridLines="0" view="pageBreakPreview" zoomScale="70" zoomScaleNormal="55" zoomScaleSheetLayoutView="70" workbookViewId="0">
      <selection activeCell="U5" sqref="U5"/>
    </sheetView>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146</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88" t="s">
        <v>109</v>
      </c>
      <c r="AN1" s="188"/>
      <c r="AO1" s="188"/>
      <c r="AP1" s="188"/>
      <c r="AQ1" s="188"/>
      <c r="AR1" s="188"/>
      <c r="AS1" s="188"/>
      <c r="AT1" s="188"/>
      <c r="AU1" s="188"/>
      <c r="AV1" s="188"/>
      <c r="AW1" s="188"/>
      <c r="AX1" s="188"/>
      <c r="AY1" s="188"/>
      <c r="AZ1" s="188"/>
      <c r="BA1" s="188"/>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19</v>
      </c>
      <c r="U2" s="190">
        <v>8</v>
      </c>
      <c r="V2" s="190"/>
      <c r="W2" s="39" t="s">
        <v>16</v>
      </c>
      <c r="X2" s="189">
        <f>IF(U2=0,"",YEAR(DATE(2018+U2,1,1)))</f>
        <v>2026</v>
      </c>
      <c r="Y2" s="189"/>
      <c r="Z2" s="41" t="s">
        <v>20</v>
      </c>
      <c r="AA2" s="41" t="s">
        <v>21</v>
      </c>
      <c r="AB2" s="190">
        <v>4</v>
      </c>
      <c r="AC2" s="190"/>
      <c r="AD2" s="41" t="s">
        <v>22</v>
      </c>
      <c r="AE2" s="41"/>
      <c r="AF2" s="41"/>
      <c r="AG2" s="41"/>
      <c r="AH2" s="41"/>
      <c r="AI2" s="41"/>
      <c r="AJ2" s="40"/>
      <c r="AK2" s="39" t="s">
        <v>17</v>
      </c>
      <c r="AL2" s="39" t="s">
        <v>16</v>
      </c>
      <c r="AM2" s="190" t="s">
        <v>108</v>
      </c>
      <c r="AN2" s="190"/>
      <c r="AO2" s="190"/>
      <c r="AP2" s="190"/>
      <c r="AQ2" s="190"/>
      <c r="AR2" s="190"/>
      <c r="AS2" s="190"/>
      <c r="AT2" s="190"/>
      <c r="AU2" s="190"/>
      <c r="AV2" s="190"/>
      <c r="AW2" s="190"/>
      <c r="AX2" s="190"/>
      <c r="AY2" s="190"/>
      <c r="AZ2" s="190"/>
      <c r="BA2" s="190"/>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10" t="s">
        <v>98</v>
      </c>
      <c r="BA3" s="210"/>
      <c r="BB3" s="210"/>
      <c r="BC3" s="210"/>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10" t="s">
        <v>147</v>
      </c>
      <c r="BA4" s="210"/>
      <c r="BB4" s="210"/>
      <c r="BC4" s="210"/>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04">
        <v>40</v>
      </c>
      <c r="AW5" s="205"/>
      <c r="AX5" s="61" t="s">
        <v>23</v>
      </c>
      <c r="AY5" s="60"/>
      <c r="AZ5" s="277">
        <v>160</v>
      </c>
      <c r="BA5" s="278"/>
      <c r="BB5" s="61" t="s">
        <v>84</v>
      </c>
      <c r="BC5" s="60"/>
      <c r="BD5" s="41"/>
      <c r="BE5" s="32"/>
    </row>
    <row r="6" spans="1:57" s="31"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59"/>
      <c r="AN6" s="60"/>
      <c r="AO6" s="152"/>
      <c r="AP6" s="152"/>
      <c r="AQ6" s="59" t="s">
        <v>124</v>
      </c>
      <c r="AR6" s="60"/>
      <c r="AS6" s="153"/>
      <c r="AT6" s="153"/>
      <c r="AU6" s="153"/>
      <c r="AV6" s="60"/>
      <c r="AW6" s="60"/>
      <c r="AX6" s="154"/>
      <c r="AY6" s="60"/>
      <c r="AZ6" s="204">
        <v>100</v>
      </c>
      <c r="BA6" s="205"/>
      <c r="BB6" s="155" t="s">
        <v>123</v>
      </c>
      <c r="BC6" s="60"/>
      <c r="BD6" s="41"/>
      <c r="BE6" s="32"/>
    </row>
    <row r="7" spans="1:57" s="31"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08">
        <f>DAY(EOMONTH(DATE(X2,AB2,1),0))</f>
        <v>30</v>
      </c>
      <c r="BA7" s="209"/>
      <c r="BB7" s="61" t="s">
        <v>25</v>
      </c>
      <c r="BC7" s="41"/>
      <c r="BD7" s="41"/>
      <c r="BE7" s="32"/>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79"/>
    </row>
    <row r="9" spans="1:57" ht="20.25" customHeight="1" thickBot="1" x14ac:dyDescent="0.45">
      <c r="A9" s="71"/>
      <c r="B9" s="215" t="s">
        <v>26</v>
      </c>
      <c r="C9" s="219" t="s">
        <v>125</v>
      </c>
      <c r="D9" s="227"/>
      <c r="E9" s="218" t="s">
        <v>126</v>
      </c>
      <c r="F9" s="227"/>
      <c r="G9" s="218" t="s">
        <v>127</v>
      </c>
      <c r="H9" s="219"/>
      <c r="I9" s="219"/>
      <c r="J9" s="219"/>
      <c r="K9" s="227"/>
      <c r="L9" s="218" t="s">
        <v>128</v>
      </c>
      <c r="M9" s="219"/>
      <c r="N9" s="219"/>
      <c r="O9" s="220"/>
      <c r="P9" s="206" t="s">
        <v>129</v>
      </c>
      <c r="Q9" s="207"/>
      <c r="R9" s="207"/>
      <c r="S9" s="207"/>
      <c r="T9" s="207"/>
      <c r="U9" s="207"/>
      <c r="V9" s="207"/>
      <c r="W9" s="207"/>
      <c r="X9" s="207"/>
      <c r="Y9" s="207"/>
      <c r="Z9" s="207"/>
      <c r="AA9" s="207"/>
      <c r="AB9" s="207"/>
      <c r="AC9" s="207"/>
      <c r="AD9" s="207"/>
      <c r="AE9" s="207"/>
      <c r="AF9" s="207"/>
      <c r="AG9" s="207"/>
      <c r="AH9" s="207"/>
      <c r="AI9" s="207"/>
      <c r="AJ9" s="207"/>
      <c r="AK9" s="207"/>
      <c r="AL9" s="207"/>
      <c r="AM9" s="207"/>
      <c r="AN9" s="207"/>
      <c r="AO9" s="207"/>
      <c r="AP9" s="207"/>
      <c r="AQ9" s="207"/>
      <c r="AR9" s="207"/>
      <c r="AS9" s="207"/>
      <c r="AT9" s="207"/>
      <c r="AU9" s="196" t="str">
        <f>IF(AZ3="４週","(10)1～4週目の勤務時間数合計","(10)1か月の勤務時間数合計")</f>
        <v>(10)1～4週目の勤務時間数合計</v>
      </c>
      <c r="AV9" s="197"/>
      <c r="AW9" s="196" t="s">
        <v>130</v>
      </c>
      <c r="AX9" s="197"/>
      <c r="AY9" s="191" t="s">
        <v>131</v>
      </c>
      <c r="AZ9" s="191"/>
      <c r="BA9" s="191"/>
      <c r="BB9" s="191"/>
      <c r="BC9" s="191"/>
      <c r="BD9" s="191"/>
    </row>
    <row r="10" spans="1:57" ht="20.25" customHeight="1" thickBot="1" x14ac:dyDescent="0.45">
      <c r="A10" s="71"/>
      <c r="B10" s="216"/>
      <c r="C10" s="222"/>
      <c r="D10" s="228"/>
      <c r="E10" s="221"/>
      <c r="F10" s="228"/>
      <c r="G10" s="221"/>
      <c r="H10" s="222"/>
      <c r="I10" s="222"/>
      <c r="J10" s="222"/>
      <c r="K10" s="228"/>
      <c r="L10" s="221"/>
      <c r="M10" s="222"/>
      <c r="N10" s="222"/>
      <c r="O10" s="223"/>
      <c r="P10" s="193" t="s">
        <v>10</v>
      </c>
      <c r="Q10" s="194"/>
      <c r="R10" s="194"/>
      <c r="S10" s="194"/>
      <c r="T10" s="194"/>
      <c r="U10" s="194"/>
      <c r="V10" s="195"/>
      <c r="W10" s="193" t="s">
        <v>11</v>
      </c>
      <c r="X10" s="194"/>
      <c r="Y10" s="194"/>
      <c r="Z10" s="194"/>
      <c r="AA10" s="194"/>
      <c r="AB10" s="194"/>
      <c r="AC10" s="195"/>
      <c r="AD10" s="193" t="s">
        <v>12</v>
      </c>
      <c r="AE10" s="194"/>
      <c r="AF10" s="194"/>
      <c r="AG10" s="194"/>
      <c r="AH10" s="194"/>
      <c r="AI10" s="194"/>
      <c r="AJ10" s="195"/>
      <c r="AK10" s="193" t="s">
        <v>13</v>
      </c>
      <c r="AL10" s="194"/>
      <c r="AM10" s="194"/>
      <c r="AN10" s="194"/>
      <c r="AO10" s="194"/>
      <c r="AP10" s="194"/>
      <c r="AQ10" s="195"/>
      <c r="AR10" s="193" t="s">
        <v>14</v>
      </c>
      <c r="AS10" s="194"/>
      <c r="AT10" s="195"/>
      <c r="AU10" s="198"/>
      <c r="AV10" s="199"/>
      <c r="AW10" s="198"/>
      <c r="AX10" s="199"/>
      <c r="AY10" s="191"/>
      <c r="AZ10" s="191"/>
      <c r="BA10" s="191"/>
      <c r="BB10" s="191"/>
      <c r="BC10" s="191"/>
      <c r="BD10" s="191"/>
    </row>
    <row r="11" spans="1:57" ht="20.25" customHeight="1" thickBot="1" x14ac:dyDescent="0.45">
      <c r="A11" s="71"/>
      <c r="B11" s="216"/>
      <c r="C11" s="222"/>
      <c r="D11" s="228"/>
      <c r="E11" s="221"/>
      <c r="F11" s="228"/>
      <c r="G11" s="221"/>
      <c r="H11" s="222"/>
      <c r="I11" s="222"/>
      <c r="J11" s="222"/>
      <c r="K11" s="228"/>
      <c r="L11" s="221"/>
      <c r="M11" s="222"/>
      <c r="N11" s="222"/>
      <c r="O11" s="22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198"/>
      <c r="AV11" s="199"/>
      <c r="AW11" s="198"/>
      <c r="AX11" s="199"/>
      <c r="AY11" s="191"/>
      <c r="AZ11" s="191"/>
      <c r="BA11" s="191"/>
      <c r="BB11" s="191"/>
      <c r="BC11" s="191"/>
      <c r="BD11" s="191"/>
    </row>
    <row r="12" spans="1:57" ht="20.25" hidden="1" customHeight="1" thickBot="1" x14ac:dyDescent="0.45">
      <c r="A12" s="71"/>
      <c r="B12" s="216"/>
      <c r="C12" s="222"/>
      <c r="D12" s="228"/>
      <c r="E12" s="221"/>
      <c r="F12" s="228"/>
      <c r="G12" s="221"/>
      <c r="H12" s="222"/>
      <c r="I12" s="222"/>
      <c r="J12" s="222"/>
      <c r="K12" s="228"/>
      <c r="L12" s="221"/>
      <c r="M12" s="222"/>
      <c r="N12" s="222"/>
      <c r="O12" s="223"/>
      <c r="P12" s="88">
        <f>WEEKDAY(DATE($X$2,$AB$2,1))</f>
        <v>4</v>
      </c>
      <c r="Q12" s="89">
        <f>WEEKDAY(DATE($X$2,$AB$2,2))</f>
        <v>5</v>
      </c>
      <c r="R12" s="89">
        <f>WEEKDAY(DATE($X$2,$AB$2,3))</f>
        <v>6</v>
      </c>
      <c r="S12" s="89">
        <f>WEEKDAY(DATE($X$2,$AB$2,4))</f>
        <v>7</v>
      </c>
      <c r="T12" s="89">
        <f>WEEKDAY(DATE($X$2,$AB$2,5))</f>
        <v>1</v>
      </c>
      <c r="U12" s="89">
        <f>WEEKDAY(DATE($X$2,$AB$2,6))</f>
        <v>2</v>
      </c>
      <c r="V12" s="90">
        <f>WEEKDAY(DATE($X$2,$AB$2,7))</f>
        <v>3</v>
      </c>
      <c r="W12" s="88">
        <f>WEEKDAY(DATE($X$2,$AB$2,8))</f>
        <v>4</v>
      </c>
      <c r="X12" s="89">
        <f>WEEKDAY(DATE($X$2,$AB$2,9))</f>
        <v>5</v>
      </c>
      <c r="Y12" s="89">
        <f>WEEKDAY(DATE($X$2,$AB$2,10))</f>
        <v>6</v>
      </c>
      <c r="Z12" s="89">
        <f>WEEKDAY(DATE($X$2,$AB$2,11))</f>
        <v>7</v>
      </c>
      <c r="AA12" s="89">
        <f>WEEKDAY(DATE($X$2,$AB$2,12))</f>
        <v>1</v>
      </c>
      <c r="AB12" s="89">
        <f>WEEKDAY(DATE($X$2,$AB$2,13))</f>
        <v>2</v>
      </c>
      <c r="AC12" s="90">
        <f>WEEKDAY(DATE($X$2,$AB$2,14))</f>
        <v>3</v>
      </c>
      <c r="AD12" s="88">
        <f>WEEKDAY(DATE($X$2,$AB$2,15))</f>
        <v>4</v>
      </c>
      <c r="AE12" s="89">
        <f>WEEKDAY(DATE($X$2,$AB$2,16))</f>
        <v>5</v>
      </c>
      <c r="AF12" s="89">
        <f>WEEKDAY(DATE($X$2,$AB$2,17))</f>
        <v>6</v>
      </c>
      <c r="AG12" s="89">
        <f>WEEKDAY(DATE($X$2,$AB$2,18))</f>
        <v>7</v>
      </c>
      <c r="AH12" s="89">
        <f>WEEKDAY(DATE($X$2,$AB$2,19))</f>
        <v>1</v>
      </c>
      <c r="AI12" s="89">
        <f>WEEKDAY(DATE($X$2,$AB$2,20))</f>
        <v>2</v>
      </c>
      <c r="AJ12" s="90">
        <f>WEEKDAY(DATE($X$2,$AB$2,21))</f>
        <v>3</v>
      </c>
      <c r="AK12" s="88">
        <f>WEEKDAY(DATE($X$2,$AB$2,22))</f>
        <v>4</v>
      </c>
      <c r="AL12" s="89">
        <f>WEEKDAY(DATE($X$2,$AB$2,23))</f>
        <v>5</v>
      </c>
      <c r="AM12" s="89">
        <f>WEEKDAY(DATE($X$2,$AB$2,24))</f>
        <v>6</v>
      </c>
      <c r="AN12" s="89">
        <f>WEEKDAY(DATE($X$2,$AB$2,25))</f>
        <v>7</v>
      </c>
      <c r="AO12" s="89">
        <f>WEEKDAY(DATE($X$2,$AB$2,26))</f>
        <v>1</v>
      </c>
      <c r="AP12" s="89">
        <f>WEEKDAY(DATE($X$2,$AB$2,27))</f>
        <v>2</v>
      </c>
      <c r="AQ12" s="90">
        <f>WEEKDAY(DATE($X$2,$AB$2,28))</f>
        <v>3</v>
      </c>
      <c r="AR12" s="88">
        <f>IF(AR11=29,WEEKDAY(DATE($X$2,$AB$2,29)),0)</f>
        <v>0</v>
      </c>
      <c r="AS12" s="89">
        <f>IF(AS11=30,WEEKDAY(DATE($X$2,$AB$2,30)),0)</f>
        <v>0</v>
      </c>
      <c r="AT12" s="90">
        <f>IF(AT11=31,WEEKDAY(DATE($X$2,$AB$2,31)),0)</f>
        <v>0</v>
      </c>
      <c r="AU12" s="200"/>
      <c r="AV12" s="201"/>
      <c r="AW12" s="200"/>
      <c r="AX12" s="201"/>
      <c r="AY12" s="192"/>
      <c r="AZ12" s="192"/>
      <c r="BA12" s="192"/>
      <c r="BB12" s="192"/>
      <c r="BC12" s="192"/>
      <c r="BD12" s="192"/>
    </row>
    <row r="13" spans="1:57" ht="20.25" customHeight="1" thickBot="1" x14ac:dyDescent="0.45">
      <c r="A13" s="71"/>
      <c r="B13" s="217"/>
      <c r="C13" s="225"/>
      <c r="D13" s="229"/>
      <c r="E13" s="224"/>
      <c r="F13" s="229"/>
      <c r="G13" s="224"/>
      <c r="H13" s="225"/>
      <c r="I13" s="225"/>
      <c r="J13" s="225"/>
      <c r="K13" s="229"/>
      <c r="L13" s="224"/>
      <c r="M13" s="225"/>
      <c r="N13" s="225"/>
      <c r="O13" s="226"/>
      <c r="P13" s="91" t="str">
        <f>IF(P12=1,"日",IF(P12=2,"月",IF(P12=3,"火",IF(P12=4,"水",IF(P12=5,"木",IF(P12=6,"金","土"))))))</f>
        <v>水</v>
      </c>
      <c r="Q13" s="92" t="str">
        <f t="shared" ref="Q13:AQ13" si="0">IF(Q12=1,"日",IF(Q12=2,"月",IF(Q12=3,"火",IF(Q12=4,"水",IF(Q12=5,"木",IF(Q12=6,"金","土"))))))</f>
        <v>木</v>
      </c>
      <c r="R13" s="92" t="str">
        <f t="shared" si="0"/>
        <v>金</v>
      </c>
      <c r="S13" s="92" t="str">
        <f t="shared" si="0"/>
        <v>土</v>
      </c>
      <c r="T13" s="92" t="str">
        <f t="shared" si="0"/>
        <v>日</v>
      </c>
      <c r="U13" s="92" t="str">
        <f t="shared" si="0"/>
        <v>月</v>
      </c>
      <c r="V13" s="93" t="str">
        <f t="shared" si="0"/>
        <v>火</v>
      </c>
      <c r="W13" s="91" t="str">
        <f t="shared" si="0"/>
        <v>水</v>
      </c>
      <c r="X13" s="92" t="str">
        <f t="shared" si="0"/>
        <v>木</v>
      </c>
      <c r="Y13" s="92" t="str">
        <f t="shared" si="0"/>
        <v>金</v>
      </c>
      <c r="Z13" s="92" t="str">
        <f t="shared" si="0"/>
        <v>土</v>
      </c>
      <c r="AA13" s="92" t="str">
        <f t="shared" si="0"/>
        <v>日</v>
      </c>
      <c r="AB13" s="92" t="str">
        <f t="shared" si="0"/>
        <v>月</v>
      </c>
      <c r="AC13" s="93" t="str">
        <f t="shared" si="0"/>
        <v>火</v>
      </c>
      <c r="AD13" s="91" t="str">
        <f t="shared" si="0"/>
        <v>水</v>
      </c>
      <c r="AE13" s="92" t="str">
        <f t="shared" si="0"/>
        <v>木</v>
      </c>
      <c r="AF13" s="92" t="str">
        <f t="shared" si="0"/>
        <v>金</v>
      </c>
      <c r="AG13" s="92" t="str">
        <f t="shared" si="0"/>
        <v>土</v>
      </c>
      <c r="AH13" s="92" t="str">
        <f t="shared" si="0"/>
        <v>日</v>
      </c>
      <c r="AI13" s="92" t="str">
        <f t="shared" si="0"/>
        <v>月</v>
      </c>
      <c r="AJ13" s="93" t="str">
        <f t="shared" si="0"/>
        <v>火</v>
      </c>
      <c r="AK13" s="91" t="str">
        <f t="shared" si="0"/>
        <v>水</v>
      </c>
      <c r="AL13" s="92" t="str">
        <f t="shared" si="0"/>
        <v>木</v>
      </c>
      <c r="AM13" s="92" t="str">
        <f t="shared" si="0"/>
        <v>金</v>
      </c>
      <c r="AN13" s="92" t="str">
        <f t="shared" si="0"/>
        <v>土</v>
      </c>
      <c r="AO13" s="92" t="str">
        <f t="shared" si="0"/>
        <v>日</v>
      </c>
      <c r="AP13" s="92" t="str">
        <f t="shared" si="0"/>
        <v>月</v>
      </c>
      <c r="AQ13" s="93" t="str">
        <f t="shared" si="0"/>
        <v>火</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202"/>
      <c r="AV13" s="203"/>
      <c r="AW13" s="202"/>
      <c r="AX13" s="203"/>
      <c r="AY13" s="192"/>
      <c r="AZ13" s="192"/>
      <c r="BA13" s="192"/>
      <c r="BB13" s="192"/>
      <c r="BC13" s="192"/>
      <c r="BD13" s="192"/>
    </row>
    <row r="14" spans="1:57" ht="39.950000000000003" customHeight="1" x14ac:dyDescent="0.4">
      <c r="A14" s="71"/>
      <c r="B14" s="85">
        <v>1</v>
      </c>
      <c r="C14" s="248" t="s">
        <v>2</v>
      </c>
      <c r="D14" s="249"/>
      <c r="E14" s="250" t="s">
        <v>66</v>
      </c>
      <c r="F14" s="251"/>
      <c r="G14" s="252" t="s">
        <v>113</v>
      </c>
      <c r="H14" s="253"/>
      <c r="I14" s="253"/>
      <c r="J14" s="253"/>
      <c r="K14" s="254"/>
      <c r="L14" s="255" t="s">
        <v>68</v>
      </c>
      <c r="M14" s="256"/>
      <c r="N14" s="256"/>
      <c r="O14" s="257"/>
      <c r="P14" s="129">
        <v>8</v>
      </c>
      <c r="Q14" s="130">
        <v>8</v>
      </c>
      <c r="R14" s="130">
        <v>8</v>
      </c>
      <c r="S14" s="156">
        <v>8</v>
      </c>
      <c r="T14" s="130">
        <v>8</v>
      </c>
      <c r="U14" s="130"/>
      <c r="V14" s="131"/>
      <c r="W14" s="129">
        <v>8</v>
      </c>
      <c r="X14" s="130">
        <v>8</v>
      </c>
      <c r="Y14" s="130">
        <v>8</v>
      </c>
      <c r="Z14" s="130">
        <v>8</v>
      </c>
      <c r="AA14" s="158">
        <v>8</v>
      </c>
      <c r="AB14" s="130"/>
      <c r="AC14" s="131"/>
      <c r="AD14" s="129">
        <v>8</v>
      </c>
      <c r="AE14" s="130">
        <v>8</v>
      </c>
      <c r="AF14" s="130">
        <v>8</v>
      </c>
      <c r="AG14" s="156">
        <v>8</v>
      </c>
      <c r="AH14" s="130">
        <v>8</v>
      </c>
      <c r="AI14" s="130"/>
      <c r="AJ14" s="131"/>
      <c r="AK14" s="129">
        <v>8</v>
      </c>
      <c r="AL14" s="130">
        <v>8</v>
      </c>
      <c r="AM14" s="130">
        <v>8</v>
      </c>
      <c r="AN14" s="130">
        <v>8</v>
      </c>
      <c r="AO14" s="158">
        <v>8</v>
      </c>
      <c r="AP14" s="130"/>
      <c r="AQ14" s="131"/>
      <c r="AR14" s="129"/>
      <c r="AS14" s="130"/>
      <c r="AT14" s="131"/>
      <c r="AU14" s="240">
        <f>IF($AZ$3="４週",SUM(P14:AQ14),IF($AZ$3="暦月",SUM(P14:AT14),""))</f>
        <v>160</v>
      </c>
      <c r="AV14" s="241"/>
      <c r="AW14" s="242">
        <f t="shared" ref="AW14:AW29" si="1">IF($AZ$3="４週",AU14/4,IF($AZ$3="暦月",AU14/($AZ$7/7),""))</f>
        <v>40</v>
      </c>
      <c r="AX14" s="243"/>
      <c r="AY14" s="271"/>
      <c r="AZ14" s="272"/>
      <c r="BA14" s="272"/>
      <c r="BB14" s="272"/>
      <c r="BC14" s="272"/>
      <c r="BD14" s="273"/>
    </row>
    <row r="15" spans="1:57" ht="39.950000000000003" customHeight="1" x14ac:dyDescent="0.4">
      <c r="A15" s="71"/>
      <c r="B15" s="86">
        <f t="shared" ref="B15:B28" si="2">B14+1</f>
        <v>2</v>
      </c>
      <c r="C15" s="232" t="s">
        <v>111</v>
      </c>
      <c r="D15" s="233"/>
      <c r="E15" s="230" t="s">
        <v>66</v>
      </c>
      <c r="F15" s="231"/>
      <c r="G15" s="234" t="s">
        <v>113</v>
      </c>
      <c r="H15" s="235"/>
      <c r="I15" s="235"/>
      <c r="J15" s="235"/>
      <c r="K15" s="236"/>
      <c r="L15" s="237" t="s">
        <v>99</v>
      </c>
      <c r="M15" s="238"/>
      <c r="N15" s="238"/>
      <c r="O15" s="239"/>
      <c r="P15" s="132">
        <v>8</v>
      </c>
      <c r="Q15" s="133">
        <v>8</v>
      </c>
      <c r="R15" s="133">
        <v>8</v>
      </c>
      <c r="S15" s="157">
        <v>8</v>
      </c>
      <c r="T15" s="133">
        <v>8</v>
      </c>
      <c r="U15" s="133"/>
      <c r="V15" s="134"/>
      <c r="W15" s="132">
        <v>8</v>
      </c>
      <c r="X15" s="133">
        <v>8</v>
      </c>
      <c r="Y15" s="133">
        <v>8</v>
      </c>
      <c r="Z15" s="133">
        <v>8</v>
      </c>
      <c r="AA15" s="159">
        <v>8</v>
      </c>
      <c r="AB15" s="133"/>
      <c r="AC15" s="134"/>
      <c r="AD15" s="132">
        <v>8</v>
      </c>
      <c r="AE15" s="133">
        <v>8</v>
      </c>
      <c r="AF15" s="133">
        <v>8</v>
      </c>
      <c r="AG15" s="157">
        <v>8</v>
      </c>
      <c r="AH15" s="133">
        <v>8</v>
      </c>
      <c r="AI15" s="133"/>
      <c r="AJ15" s="134"/>
      <c r="AK15" s="132">
        <v>8</v>
      </c>
      <c r="AL15" s="133">
        <v>8</v>
      </c>
      <c r="AM15" s="133">
        <v>8</v>
      </c>
      <c r="AN15" s="133">
        <v>8</v>
      </c>
      <c r="AO15" s="159">
        <v>8</v>
      </c>
      <c r="AP15" s="133"/>
      <c r="AQ15" s="134"/>
      <c r="AR15" s="132"/>
      <c r="AS15" s="133"/>
      <c r="AT15" s="134"/>
      <c r="AU15" s="211">
        <f>IF($AZ$3="４週",SUM(P15:AQ15),IF($AZ$3="暦月",SUM(P15:AT15),""))</f>
        <v>160</v>
      </c>
      <c r="AV15" s="212"/>
      <c r="AW15" s="213">
        <f t="shared" si="1"/>
        <v>40</v>
      </c>
      <c r="AX15" s="214"/>
      <c r="AY15" s="274"/>
      <c r="AZ15" s="275"/>
      <c r="BA15" s="275"/>
      <c r="BB15" s="275"/>
      <c r="BC15" s="275"/>
      <c r="BD15" s="276"/>
    </row>
    <row r="16" spans="1:57" ht="39.950000000000003" customHeight="1" x14ac:dyDescent="0.4">
      <c r="A16" s="71"/>
      <c r="B16" s="86">
        <f t="shared" si="2"/>
        <v>3</v>
      </c>
      <c r="C16" s="232" t="s">
        <v>111</v>
      </c>
      <c r="D16" s="233"/>
      <c r="E16" s="230" t="s">
        <v>66</v>
      </c>
      <c r="F16" s="231"/>
      <c r="G16" s="234" t="s">
        <v>111</v>
      </c>
      <c r="H16" s="235"/>
      <c r="I16" s="235"/>
      <c r="J16" s="235"/>
      <c r="K16" s="236"/>
      <c r="L16" s="237" t="s">
        <v>78</v>
      </c>
      <c r="M16" s="238"/>
      <c r="N16" s="238"/>
      <c r="O16" s="239"/>
      <c r="P16" s="132">
        <v>8</v>
      </c>
      <c r="Q16" s="133">
        <v>8</v>
      </c>
      <c r="R16" s="133">
        <v>8</v>
      </c>
      <c r="S16" s="157">
        <v>8</v>
      </c>
      <c r="T16" s="133">
        <v>8</v>
      </c>
      <c r="U16" s="133"/>
      <c r="V16" s="134"/>
      <c r="W16" s="132">
        <v>8</v>
      </c>
      <c r="X16" s="133">
        <v>8</v>
      </c>
      <c r="Y16" s="133">
        <v>8</v>
      </c>
      <c r="Z16" s="133">
        <v>8</v>
      </c>
      <c r="AA16" s="159">
        <v>8</v>
      </c>
      <c r="AB16" s="133"/>
      <c r="AC16" s="134"/>
      <c r="AD16" s="132">
        <v>8</v>
      </c>
      <c r="AE16" s="133">
        <v>8</v>
      </c>
      <c r="AF16" s="133">
        <v>8</v>
      </c>
      <c r="AG16" s="157">
        <v>8</v>
      </c>
      <c r="AH16" s="133">
        <v>8</v>
      </c>
      <c r="AI16" s="133"/>
      <c r="AJ16" s="134"/>
      <c r="AK16" s="132">
        <v>8</v>
      </c>
      <c r="AL16" s="133">
        <v>8</v>
      </c>
      <c r="AM16" s="133">
        <v>8</v>
      </c>
      <c r="AN16" s="133">
        <v>8</v>
      </c>
      <c r="AO16" s="159">
        <v>8</v>
      </c>
      <c r="AP16" s="133"/>
      <c r="AQ16" s="134"/>
      <c r="AR16" s="132"/>
      <c r="AS16" s="133"/>
      <c r="AT16" s="134"/>
      <c r="AU16" s="211">
        <f>IF($AZ$3="４週",SUM(P16:AQ16),IF($AZ$3="暦月",SUM(P16:AT16),""))</f>
        <v>160</v>
      </c>
      <c r="AV16" s="212"/>
      <c r="AW16" s="213">
        <f t="shared" si="1"/>
        <v>40</v>
      </c>
      <c r="AX16" s="214"/>
      <c r="AY16" s="274"/>
      <c r="AZ16" s="275"/>
      <c r="BA16" s="275"/>
      <c r="BB16" s="275"/>
      <c r="BC16" s="275"/>
      <c r="BD16" s="276"/>
    </row>
    <row r="17" spans="1:56" ht="39.950000000000003" customHeight="1" x14ac:dyDescent="0.4">
      <c r="A17" s="71"/>
      <c r="B17" s="86">
        <f t="shared" si="2"/>
        <v>4</v>
      </c>
      <c r="C17" s="232" t="s">
        <v>111</v>
      </c>
      <c r="D17" s="233"/>
      <c r="E17" s="230" t="s">
        <v>66</v>
      </c>
      <c r="F17" s="231"/>
      <c r="G17" s="234" t="s">
        <v>111</v>
      </c>
      <c r="H17" s="235"/>
      <c r="I17" s="235"/>
      <c r="J17" s="235"/>
      <c r="K17" s="236"/>
      <c r="L17" s="237" t="s">
        <v>80</v>
      </c>
      <c r="M17" s="238"/>
      <c r="N17" s="238"/>
      <c r="O17" s="239"/>
      <c r="P17" s="132">
        <v>8</v>
      </c>
      <c r="Q17" s="133">
        <v>8</v>
      </c>
      <c r="R17" s="133">
        <v>8</v>
      </c>
      <c r="S17" s="157">
        <v>8</v>
      </c>
      <c r="T17" s="133">
        <v>8</v>
      </c>
      <c r="U17" s="133"/>
      <c r="V17" s="134"/>
      <c r="W17" s="132">
        <v>8</v>
      </c>
      <c r="X17" s="133">
        <v>8</v>
      </c>
      <c r="Y17" s="133">
        <v>8</v>
      </c>
      <c r="Z17" s="133">
        <v>8</v>
      </c>
      <c r="AA17" s="159">
        <v>8</v>
      </c>
      <c r="AB17" s="133"/>
      <c r="AC17" s="134"/>
      <c r="AD17" s="132">
        <v>8</v>
      </c>
      <c r="AE17" s="133">
        <v>8</v>
      </c>
      <c r="AF17" s="133">
        <v>8</v>
      </c>
      <c r="AG17" s="157">
        <v>8</v>
      </c>
      <c r="AH17" s="133">
        <v>8</v>
      </c>
      <c r="AI17" s="133"/>
      <c r="AJ17" s="134"/>
      <c r="AK17" s="132">
        <v>8</v>
      </c>
      <c r="AL17" s="133">
        <v>8</v>
      </c>
      <c r="AM17" s="133">
        <v>8</v>
      </c>
      <c r="AN17" s="133">
        <v>8</v>
      </c>
      <c r="AO17" s="159">
        <v>8</v>
      </c>
      <c r="AP17" s="133"/>
      <c r="AQ17" s="134"/>
      <c r="AR17" s="132"/>
      <c r="AS17" s="133"/>
      <c r="AT17" s="134"/>
      <c r="AU17" s="211">
        <f>IF($AZ$3="４週",SUM(P17:AQ17),IF($AZ$3="暦月",SUM(P17:AT17),""))</f>
        <v>160</v>
      </c>
      <c r="AV17" s="212"/>
      <c r="AW17" s="213">
        <f t="shared" si="1"/>
        <v>40</v>
      </c>
      <c r="AX17" s="214"/>
      <c r="AY17" s="274"/>
      <c r="AZ17" s="275"/>
      <c r="BA17" s="275"/>
      <c r="BB17" s="275"/>
      <c r="BC17" s="275"/>
      <c r="BD17" s="276"/>
    </row>
    <row r="18" spans="1:56" ht="39.950000000000003" customHeight="1" x14ac:dyDescent="0.4">
      <c r="A18" s="71"/>
      <c r="B18" s="86">
        <f t="shared" si="2"/>
        <v>5</v>
      </c>
      <c r="C18" s="232" t="s">
        <v>111</v>
      </c>
      <c r="D18" s="233"/>
      <c r="E18" s="230" t="s">
        <v>120</v>
      </c>
      <c r="F18" s="231"/>
      <c r="G18" s="234" t="s">
        <v>111</v>
      </c>
      <c r="H18" s="235"/>
      <c r="I18" s="235"/>
      <c r="J18" s="235"/>
      <c r="K18" s="236"/>
      <c r="L18" s="237" t="s">
        <v>79</v>
      </c>
      <c r="M18" s="238"/>
      <c r="N18" s="238"/>
      <c r="O18" s="239"/>
      <c r="P18" s="132">
        <v>4</v>
      </c>
      <c r="Q18" s="133">
        <v>4</v>
      </c>
      <c r="R18" s="133">
        <v>4</v>
      </c>
      <c r="S18" s="157">
        <v>4</v>
      </c>
      <c r="T18" s="139">
        <v>4</v>
      </c>
      <c r="U18" s="139"/>
      <c r="V18" s="140"/>
      <c r="W18" s="138">
        <v>4</v>
      </c>
      <c r="X18" s="139">
        <v>4</v>
      </c>
      <c r="Y18" s="139">
        <v>4</v>
      </c>
      <c r="Z18" s="139">
        <v>4</v>
      </c>
      <c r="AA18" s="159">
        <v>4</v>
      </c>
      <c r="AB18" s="133"/>
      <c r="AC18" s="134"/>
      <c r="AD18" s="132">
        <v>4</v>
      </c>
      <c r="AE18" s="133">
        <v>4</v>
      </c>
      <c r="AF18" s="133">
        <v>4</v>
      </c>
      <c r="AG18" s="157">
        <v>4</v>
      </c>
      <c r="AH18" s="139">
        <v>4</v>
      </c>
      <c r="AI18" s="139"/>
      <c r="AJ18" s="140"/>
      <c r="AK18" s="138">
        <v>4</v>
      </c>
      <c r="AL18" s="139">
        <v>4</v>
      </c>
      <c r="AM18" s="139">
        <v>4</v>
      </c>
      <c r="AN18" s="139">
        <v>4</v>
      </c>
      <c r="AO18" s="159">
        <v>4</v>
      </c>
      <c r="AP18" s="133"/>
      <c r="AQ18" s="134"/>
      <c r="AR18" s="132"/>
      <c r="AS18" s="133"/>
      <c r="AT18" s="134"/>
      <c r="AU18" s="211">
        <f t="shared" ref="AU18:AU29" si="3">IF($AZ$3="４週",SUM(P18:AQ18),IF($AZ$3="暦月",SUM(P18:AT18),""))</f>
        <v>80</v>
      </c>
      <c r="AV18" s="212"/>
      <c r="AW18" s="213">
        <f t="shared" si="1"/>
        <v>20</v>
      </c>
      <c r="AX18" s="214"/>
      <c r="AY18" s="274"/>
      <c r="AZ18" s="275"/>
      <c r="BA18" s="275"/>
      <c r="BB18" s="275"/>
      <c r="BC18" s="275"/>
      <c r="BD18" s="276"/>
    </row>
    <row r="19" spans="1:56" ht="39.950000000000003" customHeight="1" x14ac:dyDescent="0.4">
      <c r="A19" s="71"/>
      <c r="B19" s="86">
        <f t="shared" si="2"/>
        <v>6</v>
      </c>
      <c r="C19" s="232"/>
      <c r="D19" s="233"/>
      <c r="E19" s="230"/>
      <c r="F19" s="231"/>
      <c r="G19" s="234"/>
      <c r="H19" s="235"/>
      <c r="I19" s="235"/>
      <c r="J19" s="235"/>
      <c r="K19" s="236"/>
      <c r="L19" s="237"/>
      <c r="M19" s="238"/>
      <c r="N19" s="238"/>
      <c r="O19" s="239"/>
      <c r="P19" s="132"/>
      <c r="Q19" s="133"/>
      <c r="R19" s="133"/>
      <c r="S19" s="133"/>
      <c r="T19" s="133"/>
      <c r="U19" s="133"/>
      <c r="V19" s="134"/>
      <c r="W19" s="132"/>
      <c r="X19" s="133"/>
      <c r="Y19" s="133"/>
      <c r="Z19" s="133"/>
      <c r="AA19" s="133"/>
      <c r="AB19" s="133"/>
      <c r="AC19" s="134"/>
      <c r="AD19" s="132"/>
      <c r="AE19" s="133"/>
      <c r="AF19" s="133"/>
      <c r="AG19" s="133"/>
      <c r="AH19" s="133"/>
      <c r="AI19" s="133"/>
      <c r="AJ19" s="134"/>
      <c r="AK19" s="132"/>
      <c r="AL19" s="133"/>
      <c r="AM19" s="133"/>
      <c r="AN19" s="133"/>
      <c r="AO19" s="133"/>
      <c r="AP19" s="133"/>
      <c r="AQ19" s="134"/>
      <c r="AR19" s="132"/>
      <c r="AS19" s="133"/>
      <c r="AT19" s="134"/>
      <c r="AU19" s="211">
        <f t="shared" si="3"/>
        <v>0</v>
      </c>
      <c r="AV19" s="212"/>
      <c r="AW19" s="213">
        <f t="shared" si="1"/>
        <v>0</v>
      </c>
      <c r="AX19" s="214"/>
      <c r="AY19" s="274"/>
      <c r="AZ19" s="275"/>
      <c r="BA19" s="275"/>
      <c r="BB19" s="275"/>
      <c r="BC19" s="275"/>
      <c r="BD19" s="276"/>
    </row>
    <row r="20" spans="1:56" ht="39.950000000000003" customHeight="1" x14ac:dyDescent="0.4">
      <c r="A20" s="71"/>
      <c r="B20" s="86">
        <f t="shared" si="2"/>
        <v>7</v>
      </c>
      <c r="C20" s="232"/>
      <c r="D20" s="233"/>
      <c r="E20" s="230"/>
      <c r="F20" s="231"/>
      <c r="G20" s="234"/>
      <c r="H20" s="235"/>
      <c r="I20" s="235"/>
      <c r="J20" s="235"/>
      <c r="K20" s="236"/>
      <c r="L20" s="237"/>
      <c r="M20" s="238"/>
      <c r="N20" s="238"/>
      <c r="O20" s="239"/>
      <c r="P20" s="132"/>
      <c r="Q20" s="133"/>
      <c r="R20" s="133"/>
      <c r="S20" s="133"/>
      <c r="T20" s="133"/>
      <c r="U20" s="133"/>
      <c r="V20" s="134"/>
      <c r="W20" s="132"/>
      <c r="X20" s="133"/>
      <c r="Y20" s="133"/>
      <c r="Z20" s="133"/>
      <c r="AA20" s="133"/>
      <c r="AB20" s="133"/>
      <c r="AC20" s="134"/>
      <c r="AD20" s="132"/>
      <c r="AE20" s="133"/>
      <c r="AF20" s="133"/>
      <c r="AG20" s="133"/>
      <c r="AH20" s="133"/>
      <c r="AI20" s="133"/>
      <c r="AJ20" s="134"/>
      <c r="AK20" s="132"/>
      <c r="AL20" s="133"/>
      <c r="AM20" s="133"/>
      <c r="AN20" s="133"/>
      <c r="AO20" s="133"/>
      <c r="AP20" s="133"/>
      <c r="AQ20" s="134"/>
      <c r="AR20" s="132"/>
      <c r="AS20" s="133"/>
      <c r="AT20" s="134"/>
      <c r="AU20" s="211">
        <f>IF($AZ$3="４週",SUM(P20:AQ20),IF($AZ$3="暦月",SUM(P20:AT20),""))</f>
        <v>0</v>
      </c>
      <c r="AV20" s="212"/>
      <c r="AW20" s="213">
        <f t="shared" si="1"/>
        <v>0</v>
      </c>
      <c r="AX20" s="214"/>
      <c r="AY20" s="274"/>
      <c r="AZ20" s="275"/>
      <c r="BA20" s="275"/>
      <c r="BB20" s="275"/>
      <c r="BC20" s="275"/>
      <c r="BD20" s="276"/>
    </row>
    <row r="21" spans="1:56" ht="39.950000000000003" customHeight="1" x14ac:dyDescent="0.4">
      <c r="A21" s="71"/>
      <c r="B21" s="86">
        <f t="shared" si="2"/>
        <v>8</v>
      </c>
      <c r="C21" s="232"/>
      <c r="D21" s="233"/>
      <c r="E21" s="230"/>
      <c r="F21" s="231"/>
      <c r="G21" s="234"/>
      <c r="H21" s="235"/>
      <c r="I21" s="235"/>
      <c r="J21" s="235"/>
      <c r="K21" s="236"/>
      <c r="L21" s="237"/>
      <c r="M21" s="238"/>
      <c r="N21" s="238"/>
      <c r="O21" s="239"/>
      <c r="P21" s="132"/>
      <c r="Q21" s="133"/>
      <c r="R21" s="133"/>
      <c r="S21" s="133"/>
      <c r="T21" s="133"/>
      <c r="U21" s="133"/>
      <c r="V21" s="134"/>
      <c r="W21" s="132"/>
      <c r="X21" s="133"/>
      <c r="Y21" s="133"/>
      <c r="Z21" s="133"/>
      <c r="AA21" s="133"/>
      <c r="AB21" s="133"/>
      <c r="AC21" s="134"/>
      <c r="AD21" s="132"/>
      <c r="AE21" s="133"/>
      <c r="AF21" s="133"/>
      <c r="AG21" s="133"/>
      <c r="AH21" s="133"/>
      <c r="AI21" s="133"/>
      <c r="AJ21" s="134"/>
      <c r="AK21" s="132"/>
      <c r="AL21" s="133"/>
      <c r="AM21" s="133"/>
      <c r="AN21" s="133"/>
      <c r="AO21" s="133"/>
      <c r="AP21" s="133"/>
      <c r="AQ21" s="134"/>
      <c r="AR21" s="132"/>
      <c r="AS21" s="133"/>
      <c r="AT21" s="134"/>
      <c r="AU21" s="211">
        <f t="shared" si="3"/>
        <v>0</v>
      </c>
      <c r="AV21" s="212"/>
      <c r="AW21" s="213">
        <f t="shared" si="1"/>
        <v>0</v>
      </c>
      <c r="AX21" s="214"/>
      <c r="AY21" s="274"/>
      <c r="AZ21" s="275"/>
      <c r="BA21" s="275"/>
      <c r="BB21" s="275"/>
      <c r="BC21" s="275"/>
      <c r="BD21" s="276"/>
    </row>
    <row r="22" spans="1:56" ht="39.950000000000003" customHeight="1" x14ac:dyDescent="0.4">
      <c r="A22" s="71"/>
      <c r="B22" s="86">
        <f t="shared" si="2"/>
        <v>9</v>
      </c>
      <c r="C22" s="232"/>
      <c r="D22" s="233"/>
      <c r="E22" s="230"/>
      <c r="F22" s="231"/>
      <c r="G22" s="234"/>
      <c r="H22" s="235"/>
      <c r="I22" s="235"/>
      <c r="J22" s="235"/>
      <c r="K22" s="236"/>
      <c r="L22" s="237"/>
      <c r="M22" s="238"/>
      <c r="N22" s="238"/>
      <c r="O22" s="239"/>
      <c r="P22" s="132"/>
      <c r="Q22" s="133"/>
      <c r="R22" s="133"/>
      <c r="S22" s="133"/>
      <c r="T22" s="133"/>
      <c r="U22" s="133"/>
      <c r="V22" s="134"/>
      <c r="W22" s="132"/>
      <c r="X22" s="133"/>
      <c r="Y22" s="133"/>
      <c r="Z22" s="133"/>
      <c r="AA22" s="133"/>
      <c r="AB22" s="133"/>
      <c r="AC22" s="134"/>
      <c r="AD22" s="132"/>
      <c r="AE22" s="133"/>
      <c r="AF22" s="133"/>
      <c r="AG22" s="133"/>
      <c r="AH22" s="133"/>
      <c r="AI22" s="133"/>
      <c r="AJ22" s="134"/>
      <c r="AK22" s="132"/>
      <c r="AL22" s="133"/>
      <c r="AM22" s="133"/>
      <c r="AN22" s="133"/>
      <c r="AO22" s="133"/>
      <c r="AP22" s="133"/>
      <c r="AQ22" s="134"/>
      <c r="AR22" s="132"/>
      <c r="AS22" s="133"/>
      <c r="AT22" s="134"/>
      <c r="AU22" s="211">
        <f t="shared" si="3"/>
        <v>0</v>
      </c>
      <c r="AV22" s="212"/>
      <c r="AW22" s="213">
        <f t="shared" si="1"/>
        <v>0</v>
      </c>
      <c r="AX22" s="214"/>
      <c r="AY22" s="274"/>
      <c r="AZ22" s="275"/>
      <c r="BA22" s="275"/>
      <c r="BB22" s="275"/>
      <c r="BC22" s="275"/>
      <c r="BD22" s="276"/>
    </row>
    <row r="23" spans="1:56" ht="39.950000000000003" customHeight="1" x14ac:dyDescent="0.4">
      <c r="A23" s="71"/>
      <c r="B23" s="86">
        <f t="shared" si="2"/>
        <v>10</v>
      </c>
      <c r="C23" s="232"/>
      <c r="D23" s="233"/>
      <c r="E23" s="230"/>
      <c r="F23" s="231"/>
      <c r="G23" s="234"/>
      <c r="H23" s="235"/>
      <c r="I23" s="235"/>
      <c r="J23" s="235"/>
      <c r="K23" s="236"/>
      <c r="L23" s="237"/>
      <c r="M23" s="238"/>
      <c r="N23" s="238"/>
      <c r="O23" s="239"/>
      <c r="P23" s="132"/>
      <c r="Q23" s="133"/>
      <c r="R23" s="133"/>
      <c r="S23" s="133"/>
      <c r="T23" s="133"/>
      <c r="U23" s="133"/>
      <c r="V23" s="134"/>
      <c r="W23" s="132"/>
      <c r="X23" s="133"/>
      <c r="Y23" s="133"/>
      <c r="Z23" s="133"/>
      <c r="AA23" s="133"/>
      <c r="AB23" s="133"/>
      <c r="AC23" s="134"/>
      <c r="AD23" s="132"/>
      <c r="AE23" s="133"/>
      <c r="AF23" s="133"/>
      <c r="AG23" s="133"/>
      <c r="AH23" s="133"/>
      <c r="AI23" s="133"/>
      <c r="AJ23" s="134"/>
      <c r="AK23" s="132"/>
      <c r="AL23" s="133"/>
      <c r="AM23" s="133"/>
      <c r="AN23" s="133"/>
      <c r="AO23" s="133"/>
      <c r="AP23" s="133"/>
      <c r="AQ23" s="134"/>
      <c r="AR23" s="132"/>
      <c r="AS23" s="133"/>
      <c r="AT23" s="134"/>
      <c r="AU23" s="211">
        <f t="shared" si="3"/>
        <v>0</v>
      </c>
      <c r="AV23" s="212"/>
      <c r="AW23" s="213">
        <f t="shared" si="1"/>
        <v>0</v>
      </c>
      <c r="AX23" s="214"/>
      <c r="AY23" s="274"/>
      <c r="AZ23" s="275"/>
      <c r="BA23" s="275"/>
      <c r="BB23" s="275"/>
      <c r="BC23" s="275"/>
      <c r="BD23" s="276"/>
    </row>
    <row r="24" spans="1:56" ht="39.950000000000003" customHeight="1" x14ac:dyDescent="0.4">
      <c r="A24" s="71"/>
      <c r="B24" s="86">
        <f t="shared" si="2"/>
        <v>11</v>
      </c>
      <c r="C24" s="232"/>
      <c r="D24" s="233"/>
      <c r="E24" s="230"/>
      <c r="F24" s="231"/>
      <c r="G24" s="234"/>
      <c r="H24" s="235"/>
      <c r="I24" s="235"/>
      <c r="J24" s="235"/>
      <c r="K24" s="236"/>
      <c r="L24" s="237"/>
      <c r="M24" s="238"/>
      <c r="N24" s="238"/>
      <c r="O24" s="239"/>
      <c r="P24" s="132"/>
      <c r="Q24" s="133"/>
      <c r="R24" s="133"/>
      <c r="S24" s="133"/>
      <c r="T24" s="133"/>
      <c r="U24" s="133"/>
      <c r="V24" s="134"/>
      <c r="W24" s="132"/>
      <c r="X24" s="133"/>
      <c r="Y24" s="133"/>
      <c r="Z24" s="133"/>
      <c r="AA24" s="133"/>
      <c r="AB24" s="133"/>
      <c r="AC24" s="134"/>
      <c r="AD24" s="132"/>
      <c r="AE24" s="133"/>
      <c r="AF24" s="133"/>
      <c r="AG24" s="133"/>
      <c r="AH24" s="133"/>
      <c r="AI24" s="133"/>
      <c r="AJ24" s="134"/>
      <c r="AK24" s="132"/>
      <c r="AL24" s="133"/>
      <c r="AM24" s="133"/>
      <c r="AN24" s="133"/>
      <c r="AO24" s="133"/>
      <c r="AP24" s="133"/>
      <c r="AQ24" s="134"/>
      <c r="AR24" s="132"/>
      <c r="AS24" s="133"/>
      <c r="AT24" s="134"/>
      <c r="AU24" s="211">
        <f t="shared" si="3"/>
        <v>0</v>
      </c>
      <c r="AV24" s="212"/>
      <c r="AW24" s="213">
        <f t="shared" si="1"/>
        <v>0</v>
      </c>
      <c r="AX24" s="214"/>
      <c r="AY24" s="274"/>
      <c r="AZ24" s="275"/>
      <c r="BA24" s="275"/>
      <c r="BB24" s="275"/>
      <c r="BC24" s="275"/>
      <c r="BD24" s="276"/>
    </row>
    <row r="25" spans="1:56" ht="39.950000000000003" customHeight="1" x14ac:dyDescent="0.4">
      <c r="A25" s="71"/>
      <c r="B25" s="86">
        <f t="shared" si="2"/>
        <v>12</v>
      </c>
      <c r="C25" s="232"/>
      <c r="D25" s="233"/>
      <c r="E25" s="230"/>
      <c r="F25" s="231"/>
      <c r="G25" s="234"/>
      <c r="H25" s="235"/>
      <c r="I25" s="235"/>
      <c r="J25" s="235"/>
      <c r="K25" s="236"/>
      <c r="L25" s="237"/>
      <c r="M25" s="238"/>
      <c r="N25" s="238"/>
      <c r="O25" s="239"/>
      <c r="P25" s="132"/>
      <c r="Q25" s="133"/>
      <c r="R25" s="133"/>
      <c r="S25" s="133"/>
      <c r="T25" s="133"/>
      <c r="U25" s="133"/>
      <c r="V25" s="134"/>
      <c r="W25" s="132"/>
      <c r="X25" s="133"/>
      <c r="Y25" s="133"/>
      <c r="Z25" s="133"/>
      <c r="AA25" s="133"/>
      <c r="AB25" s="133"/>
      <c r="AC25" s="134"/>
      <c r="AD25" s="132"/>
      <c r="AE25" s="133"/>
      <c r="AF25" s="133"/>
      <c r="AG25" s="133"/>
      <c r="AH25" s="133"/>
      <c r="AI25" s="133"/>
      <c r="AJ25" s="134"/>
      <c r="AK25" s="132"/>
      <c r="AL25" s="133"/>
      <c r="AM25" s="133"/>
      <c r="AN25" s="133"/>
      <c r="AO25" s="133"/>
      <c r="AP25" s="133"/>
      <c r="AQ25" s="134"/>
      <c r="AR25" s="132"/>
      <c r="AS25" s="133"/>
      <c r="AT25" s="134"/>
      <c r="AU25" s="211">
        <f t="shared" si="3"/>
        <v>0</v>
      </c>
      <c r="AV25" s="212"/>
      <c r="AW25" s="213">
        <f t="shared" si="1"/>
        <v>0</v>
      </c>
      <c r="AX25" s="214"/>
      <c r="AY25" s="274"/>
      <c r="AZ25" s="275"/>
      <c r="BA25" s="275"/>
      <c r="BB25" s="275"/>
      <c r="BC25" s="275"/>
      <c r="BD25" s="276"/>
    </row>
    <row r="26" spans="1:56" ht="39.950000000000003" customHeight="1" x14ac:dyDescent="0.4">
      <c r="A26" s="71"/>
      <c r="B26" s="86">
        <f t="shared" si="2"/>
        <v>13</v>
      </c>
      <c r="C26" s="232"/>
      <c r="D26" s="233"/>
      <c r="E26" s="230"/>
      <c r="F26" s="231"/>
      <c r="G26" s="234"/>
      <c r="H26" s="235"/>
      <c r="I26" s="235"/>
      <c r="J26" s="235"/>
      <c r="K26" s="236"/>
      <c r="L26" s="237"/>
      <c r="M26" s="238"/>
      <c r="N26" s="238"/>
      <c r="O26" s="239"/>
      <c r="P26" s="132"/>
      <c r="Q26" s="133"/>
      <c r="R26" s="133"/>
      <c r="S26" s="133"/>
      <c r="T26" s="133"/>
      <c r="U26" s="133"/>
      <c r="V26" s="134"/>
      <c r="W26" s="132"/>
      <c r="X26" s="133"/>
      <c r="Y26" s="133"/>
      <c r="Z26" s="133"/>
      <c r="AA26" s="133"/>
      <c r="AB26" s="133"/>
      <c r="AC26" s="134"/>
      <c r="AD26" s="132"/>
      <c r="AE26" s="133"/>
      <c r="AF26" s="133"/>
      <c r="AG26" s="133"/>
      <c r="AH26" s="133"/>
      <c r="AI26" s="133"/>
      <c r="AJ26" s="134"/>
      <c r="AK26" s="132"/>
      <c r="AL26" s="133"/>
      <c r="AM26" s="133"/>
      <c r="AN26" s="133"/>
      <c r="AO26" s="133"/>
      <c r="AP26" s="133"/>
      <c r="AQ26" s="134"/>
      <c r="AR26" s="132"/>
      <c r="AS26" s="133"/>
      <c r="AT26" s="134"/>
      <c r="AU26" s="211">
        <f t="shared" si="3"/>
        <v>0</v>
      </c>
      <c r="AV26" s="212"/>
      <c r="AW26" s="213">
        <f t="shared" si="1"/>
        <v>0</v>
      </c>
      <c r="AX26" s="214"/>
      <c r="AY26" s="274"/>
      <c r="AZ26" s="275"/>
      <c r="BA26" s="275"/>
      <c r="BB26" s="275"/>
      <c r="BC26" s="275"/>
      <c r="BD26" s="276"/>
    </row>
    <row r="27" spans="1:56" ht="39.950000000000003" customHeight="1" x14ac:dyDescent="0.4">
      <c r="A27" s="71"/>
      <c r="B27" s="86">
        <f t="shared" si="2"/>
        <v>14</v>
      </c>
      <c r="C27" s="232"/>
      <c r="D27" s="233"/>
      <c r="E27" s="230"/>
      <c r="F27" s="231"/>
      <c r="G27" s="234"/>
      <c r="H27" s="235"/>
      <c r="I27" s="235"/>
      <c r="J27" s="235"/>
      <c r="K27" s="236"/>
      <c r="L27" s="237"/>
      <c r="M27" s="238"/>
      <c r="N27" s="238"/>
      <c r="O27" s="239"/>
      <c r="P27" s="132"/>
      <c r="Q27" s="133"/>
      <c r="R27" s="133"/>
      <c r="S27" s="133"/>
      <c r="T27" s="133"/>
      <c r="U27" s="133"/>
      <c r="V27" s="134"/>
      <c r="W27" s="132"/>
      <c r="X27" s="133"/>
      <c r="Y27" s="133"/>
      <c r="Z27" s="133"/>
      <c r="AA27" s="133"/>
      <c r="AB27" s="133"/>
      <c r="AC27" s="134"/>
      <c r="AD27" s="132"/>
      <c r="AE27" s="133"/>
      <c r="AF27" s="133"/>
      <c r="AG27" s="133"/>
      <c r="AH27" s="133"/>
      <c r="AI27" s="133"/>
      <c r="AJ27" s="134"/>
      <c r="AK27" s="132"/>
      <c r="AL27" s="133"/>
      <c r="AM27" s="133"/>
      <c r="AN27" s="133"/>
      <c r="AO27" s="133"/>
      <c r="AP27" s="133"/>
      <c r="AQ27" s="134"/>
      <c r="AR27" s="132"/>
      <c r="AS27" s="133"/>
      <c r="AT27" s="134"/>
      <c r="AU27" s="211">
        <f t="shared" si="3"/>
        <v>0</v>
      </c>
      <c r="AV27" s="212"/>
      <c r="AW27" s="213">
        <f t="shared" si="1"/>
        <v>0</v>
      </c>
      <c r="AX27" s="214"/>
      <c r="AY27" s="274"/>
      <c r="AZ27" s="275"/>
      <c r="BA27" s="275"/>
      <c r="BB27" s="275"/>
      <c r="BC27" s="275"/>
      <c r="BD27" s="276"/>
    </row>
    <row r="28" spans="1:56" ht="39.950000000000003" customHeight="1" x14ac:dyDescent="0.4">
      <c r="A28" s="71"/>
      <c r="B28" s="86">
        <f t="shared" si="2"/>
        <v>15</v>
      </c>
      <c r="C28" s="232"/>
      <c r="D28" s="233"/>
      <c r="E28" s="230"/>
      <c r="F28" s="231"/>
      <c r="G28" s="234"/>
      <c r="H28" s="235"/>
      <c r="I28" s="235"/>
      <c r="J28" s="235"/>
      <c r="K28" s="236"/>
      <c r="L28" s="237"/>
      <c r="M28" s="238"/>
      <c r="N28" s="238"/>
      <c r="O28" s="239"/>
      <c r="P28" s="132"/>
      <c r="Q28" s="133"/>
      <c r="R28" s="133"/>
      <c r="S28" s="133"/>
      <c r="T28" s="133"/>
      <c r="U28" s="133"/>
      <c r="V28" s="134"/>
      <c r="W28" s="132"/>
      <c r="X28" s="133"/>
      <c r="Y28" s="133"/>
      <c r="Z28" s="133"/>
      <c r="AA28" s="133"/>
      <c r="AB28" s="133"/>
      <c r="AC28" s="134"/>
      <c r="AD28" s="132"/>
      <c r="AE28" s="133"/>
      <c r="AF28" s="133"/>
      <c r="AG28" s="133"/>
      <c r="AH28" s="133"/>
      <c r="AI28" s="133"/>
      <c r="AJ28" s="134"/>
      <c r="AK28" s="132"/>
      <c r="AL28" s="133"/>
      <c r="AM28" s="133"/>
      <c r="AN28" s="133"/>
      <c r="AO28" s="133"/>
      <c r="AP28" s="133"/>
      <c r="AQ28" s="134"/>
      <c r="AR28" s="132"/>
      <c r="AS28" s="133"/>
      <c r="AT28" s="134"/>
      <c r="AU28" s="211">
        <f t="shared" si="3"/>
        <v>0</v>
      </c>
      <c r="AV28" s="212"/>
      <c r="AW28" s="213">
        <f t="shared" si="1"/>
        <v>0</v>
      </c>
      <c r="AX28" s="214"/>
      <c r="AY28" s="274"/>
      <c r="AZ28" s="275"/>
      <c r="BA28" s="275"/>
      <c r="BB28" s="275"/>
      <c r="BC28" s="275"/>
      <c r="BD28" s="276"/>
    </row>
    <row r="29" spans="1:56" ht="39.950000000000003" customHeight="1" thickBot="1" x14ac:dyDescent="0.45">
      <c r="A29" s="71"/>
      <c r="B29" s="87">
        <f>B28+1</f>
        <v>16</v>
      </c>
      <c r="C29" s="258"/>
      <c r="D29" s="259"/>
      <c r="E29" s="260"/>
      <c r="F29" s="261"/>
      <c r="G29" s="262"/>
      <c r="H29" s="263"/>
      <c r="I29" s="263"/>
      <c r="J29" s="263"/>
      <c r="K29" s="264"/>
      <c r="L29" s="265"/>
      <c r="M29" s="266"/>
      <c r="N29" s="266"/>
      <c r="O29" s="267"/>
      <c r="P29" s="135"/>
      <c r="Q29" s="136"/>
      <c r="R29" s="136"/>
      <c r="S29" s="136"/>
      <c r="T29" s="136"/>
      <c r="U29" s="136"/>
      <c r="V29" s="137"/>
      <c r="W29" s="135"/>
      <c r="X29" s="136"/>
      <c r="Y29" s="136"/>
      <c r="Z29" s="136"/>
      <c r="AA29" s="136"/>
      <c r="AB29" s="136"/>
      <c r="AC29" s="137"/>
      <c r="AD29" s="135"/>
      <c r="AE29" s="136"/>
      <c r="AF29" s="136"/>
      <c r="AG29" s="136"/>
      <c r="AH29" s="136"/>
      <c r="AI29" s="136"/>
      <c r="AJ29" s="137"/>
      <c r="AK29" s="135"/>
      <c r="AL29" s="136"/>
      <c r="AM29" s="136"/>
      <c r="AN29" s="136"/>
      <c r="AO29" s="136"/>
      <c r="AP29" s="136"/>
      <c r="AQ29" s="137"/>
      <c r="AR29" s="135"/>
      <c r="AS29" s="136"/>
      <c r="AT29" s="137"/>
      <c r="AU29" s="244">
        <f t="shared" si="3"/>
        <v>0</v>
      </c>
      <c r="AV29" s="245"/>
      <c r="AW29" s="246">
        <f t="shared" si="1"/>
        <v>0</v>
      </c>
      <c r="AX29" s="247"/>
      <c r="AY29" s="268"/>
      <c r="AZ29" s="269"/>
      <c r="BA29" s="269"/>
      <c r="BB29" s="269"/>
      <c r="BC29" s="269"/>
      <c r="BD29" s="270"/>
    </row>
    <row r="30" spans="1:56" ht="20.25" customHeight="1" x14ac:dyDescent="0.4">
      <c r="A30" s="71"/>
      <c r="B30" s="71"/>
      <c r="C30" s="75"/>
      <c r="D30" s="76"/>
      <c r="E30" s="77"/>
      <c r="F30" s="73"/>
      <c r="G30" s="73"/>
      <c r="H30" s="73"/>
      <c r="I30" s="73"/>
      <c r="J30" s="73"/>
      <c r="K30" s="73"/>
      <c r="L30" s="73"/>
      <c r="M30" s="73"/>
      <c r="N30" s="73"/>
      <c r="O30" s="73"/>
      <c r="P30" s="73"/>
      <c r="Q30" s="73"/>
      <c r="R30" s="73"/>
      <c r="S30" s="73"/>
      <c r="T30" s="73"/>
      <c r="U30" s="73"/>
      <c r="V30" s="73"/>
      <c r="W30" s="73"/>
      <c r="X30" s="73"/>
      <c r="Y30" s="73"/>
      <c r="Z30" s="73"/>
      <c r="AA30" s="149"/>
      <c r="AB30" s="149"/>
      <c r="AC30" s="149"/>
      <c r="AD30" s="149"/>
      <c r="AE30" s="149"/>
      <c r="AF30" s="149"/>
      <c r="AG30" s="149"/>
      <c r="AH30" s="149"/>
      <c r="AI30" s="149"/>
      <c r="AJ30" s="149"/>
      <c r="AK30" s="149"/>
      <c r="AL30" s="149"/>
      <c r="AM30" s="149"/>
      <c r="AN30" s="149"/>
      <c r="AO30" s="149"/>
      <c r="AP30" s="149"/>
      <c r="AQ30" s="149"/>
      <c r="AR30" s="149"/>
      <c r="AS30" s="149"/>
      <c r="AT30" s="149"/>
      <c r="AU30" s="149"/>
      <c r="AV30" s="149"/>
      <c r="AW30" s="149"/>
      <c r="AX30" s="149"/>
      <c r="AY30" s="149"/>
      <c r="AZ30" s="149"/>
      <c r="BA30" s="149"/>
      <c r="BB30" s="149"/>
      <c r="BC30" s="149"/>
      <c r="BD30" s="149"/>
    </row>
    <row r="31" spans="1:56" ht="20.25" customHeight="1" x14ac:dyDescent="0.4">
      <c r="A31" s="71"/>
      <c r="B31" s="97" t="s">
        <v>132</v>
      </c>
      <c r="C31" s="97"/>
      <c r="D31" s="97"/>
      <c r="E31" s="97"/>
      <c r="F31" s="97"/>
      <c r="G31" s="97"/>
      <c r="H31" s="97"/>
      <c r="I31" s="97"/>
      <c r="J31" s="97"/>
      <c r="K31" s="97"/>
      <c r="L31" s="98"/>
      <c r="M31" s="97"/>
      <c r="N31" s="97"/>
      <c r="O31" s="97"/>
      <c r="P31" s="97"/>
      <c r="Q31" s="97"/>
      <c r="R31" s="97"/>
      <c r="S31" s="97"/>
      <c r="T31" s="97" t="s">
        <v>70</v>
      </c>
      <c r="U31" s="97"/>
      <c r="V31" s="97"/>
      <c r="W31" s="97"/>
      <c r="X31" s="97"/>
      <c r="Y31" s="97"/>
      <c r="Z31" s="100"/>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row>
    <row r="32" spans="1:56" ht="20.25" customHeight="1" x14ac:dyDescent="0.4">
      <c r="A32" s="71"/>
      <c r="B32" s="97"/>
      <c r="C32" s="186" t="s">
        <v>35</v>
      </c>
      <c r="D32" s="186"/>
      <c r="E32" s="186" t="s">
        <v>36</v>
      </c>
      <c r="F32" s="186"/>
      <c r="G32" s="186"/>
      <c r="H32" s="186"/>
      <c r="I32" s="97"/>
      <c r="J32" s="187" t="s">
        <v>39</v>
      </c>
      <c r="K32" s="187"/>
      <c r="L32" s="187"/>
      <c r="M32" s="187"/>
      <c r="N32" s="67"/>
      <c r="O32" s="67"/>
      <c r="P32" s="96" t="s">
        <v>47</v>
      </c>
      <c r="Q32" s="96"/>
      <c r="R32" s="97"/>
      <c r="S32" s="97"/>
      <c r="T32" s="161" t="s">
        <v>7</v>
      </c>
      <c r="U32" s="163"/>
      <c r="V32" s="161" t="s">
        <v>8</v>
      </c>
      <c r="W32" s="162"/>
      <c r="X32" s="162"/>
      <c r="Y32" s="163"/>
      <c r="Z32" s="100"/>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x14ac:dyDescent="0.4">
      <c r="A33" s="71"/>
      <c r="B33" s="97"/>
      <c r="C33" s="160"/>
      <c r="D33" s="160"/>
      <c r="E33" s="160" t="s">
        <v>37</v>
      </c>
      <c r="F33" s="160"/>
      <c r="G33" s="160" t="s">
        <v>38</v>
      </c>
      <c r="H33" s="160"/>
      <c r="I33" s="97"/>
      <c r="J33" s="160" t="s">
        <v>37</v>
      </c>
      <c r="K33" s="160"/>
      <c r="L33" s="160" t="s">
        <v>38</v>
      </c>
      <c r="M33" s="160"/>
      <c r="N33" s="67"/>
      <c r="O33" s="67"/>
      <c r="P33" s="96" t="s">
        <v>44</v>
      </c>
      <c r="Q33" s="96"/>
      <c r="R33" s="97"/>
      <c r="S33" s="97"/>
      <c r="T33" s="161" t="s">
        <v>3</v>
      </c>
      <c r="U33" s="163"/>
      <c r="V33" s="161" t="s">
        <v>50</v>
      </c>
      <c r="W33" s="162"/>
      <c r="X33" s="162"/>
      <c r="Y33" s="163"/>
      <c r="Z33" s="102"/>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7"/>
      <c r="C34" s="161" t="s">
        <v>3</v>
      </c>
      <c r="D34" s="163"/>
      <c r="E34" s="170">
        <f>SUMIFS($AU$14:$AV$29,$C$14:$D$29,"介護支援専門員",$E$14:$F$29,"A")</f>
        <v>480</v>
      </c>
      <c r="F34" s="171"/>
      <c r="G34" s="172">
        <f>SUMIFS($AW$14:$AX$29,$C$14:$D$29,"介護支援専門員",$E$14:$F$29,"A")</f>
        <v>120</v>
      </c>
      <c r="H34" s="173"/>
      <c r="I34" s="110"/>
      <c r="J34" s="182">
        <v>0</v>
      </c>
      <c r="K34" s="183"/>
      <c r="L34" s="182">
        <v>0</v>
      </c>
      <c r="M34" s="183"/>
      <c r="N34" s="109"/>
      <c r="O34" s="109"/>
      <c r="P34" s="182">
        <v>3</v>
      </c>
      <c r="Q34" s="183"/>
      <c r="R34" s="97"/>
      <c r="S34" s="97"/>
      <c r="T34" s="161" t="s">
        <v>4</v>
      </c>
      <c r="U34" s="163"/>
      <c r="V34" s="161" t="s">
        <v>51</v>
      </c>
      <c r="W34" s="162"/>
      <c r="X34" s="162"/>
      <c r="Y34" s="163"/>
      <c r="Z34" s="10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7"/>
      <c r="C35" s="161" t="s">
        <v>4</v>
      </c>
      <c r="D35" s="163"/>
      <c r="E35" s="170">
        <f>SUMIFS($AU$14:$AV$29,$C$14:$D$29,"介護支援専門員",$E$14:$F$29,"B")</f>
        <v>0</v>
      </c>
      <c r="F35" s="171"/>
      <c r="G35" s="172">
        <f>SUMIFS($AW$14:$AX$29,$C$14:$D$29,"介護支援専門員",$E$14:$F$29,"B")</f>
        <v>0</v>
      </c>
      <c r="H35" s="173"/>
      <c r="I35" s="110"/>
      <c r="J35" s="182">
        <v>0</v>
      </c>
      <c r="K35" s="183"/>
      <c r="L35" s="182">
        <v>0</v>
      </c>
      <c r="M35" s="183"/>
      <c r="N35" s="109"/>
      <c r="O35" s="109"/>
      <c r="P35" s="182">
        <v>0</v>
      </c>
      <c r="Q35" s="183"/>
      <c r="R35" s="97"/>
      <c r="S35" s="97"/>
      <c r="T35" s="161" t="s">
        <v>5</v>
      </c>
      <c r="U35" s="163"/>
      <c r="V35" s="161" t="s">
        <v>52</v>
      </c>
      <c r="W35" s="162"/>
      <c r="X35" s="162"/>
      <c r="Y35" s="163"/>
      <c r="Z35" s="10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7"/>
      <c r="C36" s="161" t="s">
        <v>5</v>
      </c>
      <c r="D36" s="163"/>
      <c r="E36" s="170">
        <f>SUMIFS($AU$14:$AV$29,$C$14:$D$29,"介護支援専門員",$E$14:$F$29,"C")</f>
        <v>80</v>
      </c>
      <c r="F36" s="171"/>
      <c r="G36" s="172">
        <f>SUMIFS($AW$14:$AX$29,$C$14:$D$29,"介護支援専門員",$E$14:$F$29,"C")</f>
        <v>20</v>
      </c>
      <c r="H36" s="173"/>
      <c r="I36" s="110"/>
      <c r="J36" s="182">
        <v>80</v>
      </c>
      <c r="K36" s="183"/>
      <c r="L36" s="184">
        <v>20</v>
      </c>
      <c r="M36" s="185"/>
      <c r="N36" s="109"/>
      <c r="O36" s="109"/>
      <c r="P36" s="170" t="s">
        <v>30</v>
      </c>
      <c r="Q36" s="171"/>
      <c r="R36" s="97"/>
      <c r="S36" s="97"/>
      <c r="T36" s="161" t="s">
        <v>6</v>
      </c>
      <c r="U36" s="163"/>
      <c r="V36" s="161" t="s">
        <v>69</v>
      </c>
      <c r="W36" s="162"/>
      <c r="X36" s="162"/>
      <c r="Y36" s="163"/>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7"/>
      <c r="C37" s="161" t="s">
        <v>6</v>
      </c>
      <c r="D37" s="163"/>
      <c r="E37" s="170">
        <f>SUMIFS($AU$14:$AV$29,$C$14:$D$29,"介護支援専門員",$E$14:$F$29,"D")</f>
        <v>0</v>
      </c>
      <c r="F37" s="171"/>
      <c r="G37" s="172">
        <f>SUMIFS($AW$14:$AX$29,$C$14:$D$29,"介護支援専門員",$E$14:$F$29,"D")</f>
        <v>0</v>
      </c>
      <c r="H37" s="173"/>
      <c r="I37" s="110"/>
      <c r="J37" s="182">
        <v>0</v>
      </c>
      <c r="K37" s="183"/>
      <c r="L37" s="184">
        <v>0</v>
      </c>
      <c r="M37" s="185"/>
      <c r="N37" s="109"/>
      <c r="O37" s="109"/>
      <c r="P37" s="170" t="s">
        <v>30</v>
      </c>
      <c r="Q37" s="171"/>
      <c r="R37" s="97"/>
      <c r="S37" s="97"/>
      <c r="T37" s="97"/>
      <c r="U37" s="174"/>
      <c r="V37" s="174"/>
      <c r="W37" s="181"/>
      <c r="X37" s="181"/>
      <c r="Y37" s="148"/>
      <c r="Z37" s="148"/>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7"/>
      <c r="C38" s="161" t="s">
        <v>27</v>
      </c>
      <c r="D38" s="163"/>
      <c r="E38" s="170">
        <f>SUM(E34:F37)</f>
        <v>560</v>
      </c>
      <c r="F38" s="171"/>
      <c r="G38" s="172">
        <f>SUM(G34:H37)</f>
        <v>140</v>
      </c>
      <c r="H38" s="173"/>
      <c r="I38" s="110"/>
      <c r="J38" s="170">
        <f>SUM(J34:K37)</f>
        <v>80</v>
      </c>
      <c r="K38" s="171"/>
      <c r="L38" s="170">
        <f>SUM(L34:M37)</f>
        <v>20</v>
      </c>
      <c r="M38" s="171"/>
      <c r="N38" s="109"/>
      <c r="O38" s="109"/>
      <c r="P38" s="170">
        <f>SUM(P34:Q35)</f>
        <v>3</v>
      </c>
      <c r="Q38" s="171"/>
      <c r="R38" s="97"/>
      <c r="S38" s="97"/>
      <c r="T38" s="97"/>
      <c r="U38" s="174"/>
      <c r="V38" s="174"/>
      <c r="W38" s="181"/>
      <c r="X38" s="181"/>
      <c r="Y38" s="147"/>
      <c r="Z38" s="147"/>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7"/>
      <c r="C39" s="97"/>
      <c r="D39" s="97"/>
      <c r="E39" s="97"/>
      <c r="F39" s="97"/>
      <c r="G39" s="97"/>
      <c r="H39" s="97"/>
      <c r="I39" s="97"/>
      <c r="J39" s="97"/>
      <c r="K39" s="97"/>
      <c r="L39" s="98"/>
      <c r="M39" s="97"/>
      <c r="N39" s="97"/>
      <c r="O39" s="97"/>
      <c r="P39" s="97"/>
      <c r="Q39" s="97"/>
      <c r="R39" s="97"/>
      <c r="S39" s="97"/>
      <c r="T39" s="97"/>
      <c r="U39" s="100"/>
      <c r="V39" s="100"/>
      <c r="W39" s="100"/>
      <c r="X39" s="100"/>
      <c r="Y39" s="100"/>
      <c r="Z39" s="10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7"/>
      <c r="C40" s="98" t="s">
        <v>45</v>
      </c>
      <c r="D40" s="97"/>
      <c r="E40" s="97"/>
      <c r="F40" s="97"/>
      <c r="G40" s="97"/>
      <c r="H40" s="97"/>
      <c r="I40" s="105" t="s">
        <v>89</v>
      </c>
      <c r="J40" s="176" t="s">
        <v>90</v>
      </c>
      <c r="K40" s="177"/>
      <c r="L40" s="106"/>
      <c r="M40" s="105"/>
      <c r="N40" s="97"/>
      <c r="O40" s="97"/>
      <c r="P40" s="97"/>
      <c r="Q40" s="97"/>
      <c r="R40" s="97"/>
      <c r="S40" s="97"/>
      <c r="T40" s="97"/>
      <c r="U40" s="101"/>
      <c r="V40" s="100"/>
      <c r="W40" s="100"/>
      <c r="X40" s="100"/>
      <c r="Y40" s="100"/>
      <c r="Z40" s="100"/>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7"/>
      <c r="C41" s="97" t="s">
        <v>40</v>
      </c>
      <c r="D41" s="97"/>
      <c r="E41" s="97"/>
      <c r="F41" s="97"/>
      <c r="G41" s="97"/>
      <c r="H41" s="97" t="s">
        <v>41</v>
      </c>
      <c r="I41" s="97"/>
      <c r="J41" s="97"/>
      <c r="K41" s="97"/>
      <c r="L41" s="98"/>
      <c r="M41" s="97"/>
      <c r="N41" s="97"/>
      <c r="O41" s="97"/>
      <c r="P41" s="97"/>
      <c r="Q41" s="97"/>
      <c r="R41" s="97"/>
      <c r="S41" s="97"/>
      <c r="T41" s="97"/>
      <c r="U41" s="100"/>
      <c r="V41" s="100"/>
      <c r="W41" s="100"/>
      <c r="X41" s="100"/>
      <c r="Y41" s="100"/>
      <c r="Z41" s="100"/>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7"/>
      <c r="C42" s="97" t="str">
        <f>IF($J$40="週","対象時間数（週平均）","対象時間数（当月合計）")</f>
        <v>対象時間数（週平均）</v>
      </c>
      <c r="D42" s="97"/>
      <c r="E42" s="97"/>
      <c r="F42" s="97"/>
      <c r="G42" s="97"/>
      <c r="H42" s="97" t="str">
        <f>IF($J$40="週","週に勤務すべき時間数","当月に勤務すべき時間数")</f>
        <v>週に勤務すべき時間数</v>
      </c>
      <c r="I42" s="97"/>
      <c r="J42" s="97"/>
      <c r="K42" s="97"/>
      <c r="L42" s="98"/>
      <c r="M42" s="160" t="s">
        <v>42</v>
      </c>
      <c r="N42" s="160"/>
      <c r="O42" s="160"/>
      <c r="P42" s="160"/>
      <c r="Q42" s="97"/>
      <c r="R42" s="97"/>
      <c r="S42" s="97"/>
      <c r="T42" s="97"/>
      <c r="U42" s="100"/>
      <c r="V42" s="100"/>
      <c r="W42" s="100"/>
      <c r="X42" s="100"/>
      <c r="Y42" s="100"/>
      <c r="Z42" s="100"/>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7"/>
      <c r="C43" s="178">
        <f>IF($J$40="週",L38,J38)</f>
        <v>20</v>
      </c>
      <c r="D43" s="179"/>
      <c r="E43" s="179"/>
      <c r="F43" s="180"/>
      <c r="G43" s="99" t="s">
        <v>28</v>
      </c>
      <c r="H43" s="161">
        <f>IF($J$40="週",$AV$5,$AZ$5)</f>
        <v>40</v>
      </c>
      <c r="I43" s="162"/>
      <c r="J43" s="162"/>
      <c r="K43" s="163"/>
      <c r="L43" s="99" t="s">
        <v>29</v>
      </c>
      <c r="M43" s="164">
        <f>ROUNDDOWN(C43/H43,1)</f>
        <v>0.5</v>
      </c>
      <c r="N43" s="165"/>
      <c r="O43" s="165"/>
      <c r="P43" s="166"/>
      <c r="Q43" s="97"/>
      <c r="R43" s="97"/>
      <c r="S43" s="97"/>
      <c r="T43" s="97"/>
      <c r="U43" s="175"/>
      <c r="V43" s="175"/>
      <c r="W43" s="175"/>
      <c r="X43" s="175"/>
      <c r="Y43" s="141"/>
      <c r="Z43" s="100"/>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7"/>
      <c r="C44" s="97"/>
      <c r="D44" s="97"/>
      <c r="E44" s="97"/>
      <c r="F44" s="97"/>
      <c r="G44" s="97"/>
      <c r="H44" s="97"/>
      <c r="I44" s="97"/>
      <c r="J44" s="97"/>
      <c r="K44" s="97"/>
      <c r="L44" s="98"/>
      <c r="M44" s="97" t="s">
        <v>71</v>
      </c>
      <c r="N44" s="97"/>
      <c r="O44" s="97"/>
      <c r="P44" s="97"/>
      <c r="Q44" s="97"/>
      <c r="R44" s="97"/>
      <c r="S44" s="97"/>
      <c r="T44" s="97"/>
      <c r="U44" s="100"/>
      <c r="V44" s="100"/>
      <c r="W44" s="100"/>
      <c r="X44" s="100"/>
      <c r="Y44" s="100"/>
      <c r="Z44" s="100"/>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7"/>
      <c r="C45" s="97" t="s">
        <v>121</v>
      </c>
      <c r="D45" s="97"/>
      <c r="E45" s="97"/>
      <c r="F45" s="97"/>
      <c r="G45" s="97"/>
      <c r="H45" s="97"/>
      <c r="I45" s="97"/>
      <c r="J45" s="97"/>
      <c r="K45" s="97"/>
      <c r="L45" s="98"/>
      <c r="M45" s="97"/>
      <c r="N45" s="97"/>
      <c r="O45" s="97"/>
      <c r="P45" s="97"/>
      <c r="Q45" s="97"/>
      <c r="R45" s="97"/>
      <c r="S45" s="97"/>
      <c r="T45" s="97"/>
      <c r="U45" s="97"/>
      <c r="V45" s="107"/>
      <c r="W45" s="108"/>
      <c r="X45" s="108"/>
      <c r="Y45" s="97"/>
      <c r="Z45" s="97"/>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7"/>
      <c r="C46" s="97" t="s">
        <v>47</v>
      </c>
      <c r="D46" s="97"/>
      <c r="E46" s="97"/>
      <c r="F46" s="97"/>
      <c r="G46" s="97"/>
      <c r="H46" s="97"/>
      <c r="I46" s="97"/>
      <c r="J46" s="97"/>
      <c r="K46" s="97"/>
      <c r="L46" s="98"/>
      <c r="M46" s="99"/>
      <c r="N46" s="99"/>
      <c r="O46" s="99"/>
      <c r="P46" s="99"/>
      <c r="Q46" s="97"/>
      <c r="R46" s="97"/>
      <c r="S46" s="97"/>
      <c r="T46" s="97"/>
      <c r="U46" s="97"/>
      <c r="V46" s="107"/>
      <c r="W46" s="108"/>
      <c r="X46" s="108"/>
      <c r="Y46" s="97"/>
      <c r="Z46" s="97"/>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7"/>
      <c r="C47" s="67" t="s">
        <v>43</v>
      </c>
      <c r="D47" s="67"/>
      <c r="E47" s="67"/>
      <c r="F47" s="67"/>
      <c r="G47" s="67"/>
      <c r="H47" s="97" t="s">
        <v>46</v>
      </c>
      <c r="I47" s="67"/>
      <c r="J47" s="67"/>
      <c r="K47" s="67"/>
      <c r="L47" s="67"/>
      <c r="M47" s="160" t="s">
        <v>27</v>
      </c>
      <c r="N47" s="160"/>
      <c r="O47" s="160"/>
      <c r="P47" s="160"/>
      <c r="Q47" s="97"/>
      <c r="R47" s="97"/>
      <c r="S47" s="97"/>
      <c r="T47" s="97"/>
      <c r="U47" s="97"/>
      <c r="V47" s="107"/>
      <c r="W47" s="108"/>
      <c r="X47" s="108"/>
      <c r="Y47" s="97"/>
      <c r="Z47" s="97"/>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7"/>
      <c r="C48" s="161">
        <f>P38</f>
        <v>3</v>
      </c>
      <c r="D48" s="162"/>
      <c r="E48" s="162"/>
      <c r="F48" s="163"/>
      <c r="G48" s="99" t="s">
        <v>81</v>
      </c>
      <c r="H48" s="164">
        <f>M43</f>
        <v>0.5</v>
      </c>
      <c r="I48" s="165"/>
      <c r="J48" s="165"/>
      <c r="K48" s="166"/>
      <c r="L48" s="99" t="s">
        <v>29</v>
      </c>
      <c r="M48" s="167">
        <f>ROUNDDOWN(C48+H48,1)</f>
        <v>3.5</v>
      </c>
      <c r="N48" s="168"/>
      <c r="O48" s="168"/>
      <c r="P48" s="169"/>
      <c r="Q48" s="97"/>
      <c r="R48" s="97"/>
      <c r="S48" s="97"/>
      <c r="T48" s="97"/>
      <c r="U48" s="97"/>
      <c r="V48" s="107"/>
      <c r="W48" s="108"/>
      <c r="X48" s="108"/>
      <c r="Y48" s="97"/>
      <c r="Z48" s="97"/>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7"/>
      <c r="C49" s="97"/>
      <c r="D49" s="97"/>
      <c r="E49" s="97"/>
      <c r="F49" s="97"/>
      <c r="G49" s="97"/>
      <c r="H49" s="97"/>
      <c r="I49" s="97"/>
      <c r="J49" s="97"/>
      <c r="K49" s="97"/>
      <c r="L49" s="97"/>
      <c r="M49" s="97"/>
      <c r="N49" s="98"/>
      <c r="O49" s="97"/>
      <c r="P49" s="97"/>
      <c r="Q49" s="97"/>
      <c r="R49" s="97"/>
      <c r="S49" s="97"/>
      <c r="T49" s="97"/>
      <c r="U49" s="97"/>
      <c r="V49" s="107"/>
      <c r="W49" s="108"/>
      <c r="X49" s="108"/>
      <c r="Y49" s="97"/>
      <c r="Z49" s="97"/>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C50" s="80"/>
      <c r="D50" s="80"/>
      <c r="E50" s="35"/>
      <c r="F50" s="35"/>
      <c r="G50" s="35"/>
      <c r="H50" s="35"/>
      <c r="I50" s="35"/>
      <c r="J50" s="35"/>
      <c r="K50" s="35"/>
      <c r="L50" s="35"/>
      <c r="M50" s="35"/>
      <c r="N50" s="35"/>
      <c r="O50" s="35"/>
      <c r="P50" s="35"/>
      <c r="Q50" s="35"/>
      <c r="R50" s="35"/>
      <c r="S50" s="35"/>
      <c r="T50" s="80"/>
      <c r="U50" s="35"/>
      <c r="V50" s="35"/>
      <c r="W50" s="35"/>
      <c r="X50" s="35"/>
      <c r="Y50" s="35"/>
      <c r="Z50" s="35"/>
      <c r="AA50" s="35"/>
      <c r="AB50" s="35"/>
      <c r="AC50" s="35"/>
      <c r="AD50" s="35"/>
      <c r="AE50" s="35"/>
      <c r="AF50" s="35"/>
      <c r="AJ50" s="81"/>
      <c r="AK50" s="82"/>
      <c r="AL50" s="82"/>
      <c r="AM50" s="35"/>
      <c r="AN50" s="35"/>
      <c r="AO50" s="35"/>
      <c r="AP50" s="35"/>
      <c r="AQ50" s="35"/>
      <c r="AR50" s="35"/>
      <c r="AS50" s="35"/>
      <c r="AT50" s="35"/>
      <c r="AU50" s="35"/>
      <c r="AV50" s="35"/>
      <c r="AW50" s="35"/>
      <c r="AX50" s="35"/>
      <c r="AY50" s="35"/>
      <c r="AZ50" s="35"/>
      <c r="BA50" s="35"/>
      <c r="BB50" s="35"/>
      <c r="BC50" s="35"/>
      <c r="BD50" s="35"/>
      <c r="BE50" s="82"/>
    </row>
    <row r="51" spans="1:58" ht="20.25" customHeight="1" x14ac:dyDescent="0.4">
      <c r="A51" s="35"/>
      <c r="B51" s="35"/>
      <c r="C51" s="80"/>
      <c r="D51" s="80"/>
      <c r="E51" s="35"/>
      <c r="F51" s="35"/>
      <c r="G51" s="35"/>
      <c r="H51" s="35"/>
      <c r="I51" s="35"/>
      <c r="J51" s="35"/>
      <c r="K51" s="35"/>
      <c r="L51" s="35"/>
      <c r="M51" s="35"/>
      <c r="N51" s="35"/>
      <c r="O51" s="35"/>
      <c r="P51" s="35"/>
      <c r="Q51" s="35"/>
      <c r="R51" s="35"/>
      <c r="S51" s="35"/>
      <c r="T51" s="35"/>
      <c r="U51" s="80"/>
      <c r="V51" s="35"/>
      <c r="W51" s="35"/>
      <c r="X51" s="35"/>
      <c r="Y51" s="35"/>
      <c r="Z51" s="35"/>
      <c r="AA51" s="35"/>
      <c r="AB51" s="35"/>
      <c r="AC51" s="35"/>
      <c r="AD51" s="35"/>
      <c r="AE51" s="35"/>
      <c r="AF51" s="35"/>
      <c r="AG51" s="35"/>
      <c r="AK51" s="81"/>
      <c r="AL51" s="82"/>
      <c r="AM51" s="82"/>
      <c r="AN51" s="35"/>
      <c r="AO51" s="35"/>
      <c r="AP51" s="35"/>
      <c r="AQ51" s="35"/>
      <c r="AR51" s="35"/>
      <c r="AS51" s="35"/>
      <c r="AT51" s="35"/>
      <c r="AU51" s="35"/>
      <c r="AV51" s="35"/>
      <c r="AW51" s="35"/>
      <c r="AX51" s="35"/>
      <c r="AY51" s="35"/>
      <c r="AZ51" s="35"/>
      <c r="BA51" s="35"/>
      <c r="BB51" s="35"/>
      <c r="BC51" s="35"/>
      <c r="BD51" s="35"/>
      <c r="BE51" s="35"/>
      <c r="BF51" s="82"/>
    </row>
    <row r="52" spans="1:58" ht="20.25" customHeight="1" x14ac:dyDescent="0.4">
      <c r="A52" s="35"/>
      <c r="B52" s="35"/>
      <c r="C52" s="35"/>
      <c r="D52" s="80"/>
      <c r="E52" s="35"/>
      <c r="F52" s="35"/>
      <c r="G52" s="35"/>
      <c r="H52" s="35"/>
      <c r="I52" s="35"/>
      <c r="J52" s="35"/>
      <c r="K52" s="35"/>
      <c r="L52" s="35"/>
      <c r="M52" s="35"/>
      <c r="N52" s="35"/>
      <c r="O52" s="35"/>
      <c r="P52" s="35"/>
      <c r="Q52" s="35"/>
      <c r="R52" s="35"/>
      <c r="S52" s="35"/>
      <c r="T52" s="35"/>
      <c r="U52" s="80"/>
      <c r="V52" s="35"/>
      <c r="W52" s="35"/>
      <c r="X52" s="35"/>
      <c r="Y52" s="35"/>
      <c r="Z52" s="35"/>
      <c r="AA52" s="35"/>
      <c r="AB52" s="35"/>
      <c r="AC52" s="35"/>
      <c r="AD52" s="35"/>
      <c r="AE52" s="35"/>
      <c r="AF52" s="35"/>
      <c r="AG52" s="35"/>
      <c r="AK52" s="81"/>
      <c r="AL52" s="82"/>
      <c r="AM52" s="82"/>
      <c r="AN52" s="35"/>
      <c r="AO52" s="35"/>
      <c r="AP52" s="35"/>
      <c r="AQ52" s="35"/>
      <c r="AR52" s="35"/>
      <c r="AS52" s="35"/>
      <c r="AT52" s="35"/>
      <c r="AU52" s="35"/>
      <c r="AV52" s="35"/>
      <c r="AW52" s="35"/>
      <c r="AX52" s="35"/>
      <c r="AY52" s="35"/>
      <c r="AZ52" s="35"/>
      <c r="BA52" s="35"/>
      <c r="BB52" s="35"/>
      <c r="BC52" s="35"/>
      <c r="BD52" s="35"/>
      <c r="BE52" s="35"/>
      <c r="BF52" s="82"/>
    </row>
    <row r="53" spans="1:58" ht="20.25" customHeight="1" x14ac:dyDescent="0.4">
      <c r="A53" s="35"/>
      <c r="B53" s="35"/>
      <c r="C53" s="80"/>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4">
      <c r="C54" s="81"/>
      <c r="D54" s="81"/>
      <c r="E54" s="81"/>
      <c r="F54" s="81"/>
      <c r="G54" s="81"/>
      <c r="H54" s="81"/>
      <c r="I54" s="81"/>
      <c r="J54" s="81"/>
      <c r="K54" s="81"/>
      <c r="L54" s="81"/>
      <c r="M54" s="81"/>
      <c r="N54" s="81"/>
      <c r="O54" s="81"/>
      <c r="P54" s="81"/>
      <c r="Q54" s="81"/>
      <c r="R54" s="81"/>
      <c r="S54" s="81"/>
      <c r="T54" s="81"/>
      <c r="U54" s="82"/>
      <c r="V54" s="82"/>
      <c r="W54" s="81"/>
      <c r="X54" s="81"/>
      <c r="Y54" s="81"/>
      <c r="Z54" s="81"/>
      <c r="AA54" s="81"/>
      <c r="AB54" s="81"/>
      <c r="AC54" s="81"/>
      <c r="AD54" s="81"/>
      <c r="AE54" s="81"/>
      <c r="AF54" s="81"/>
      <c r="AG54" s="81"/>
      <c r="AH54" s="81"/>
      <c r="AI54" s="81"/>
      <c r="AJ54" s="81"/>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4">
      <c r="C55" s="81"/>
      <c r="D55" s="81"/>
      <c r="E55" s="81"/>
      <c r="F55" s="81"/>
      <c r="G55" s="81"/>
      <c r="H55" s="81"/>
      <c r="I55" s="81"/>
      <c r="J55" s="81"/>
      <c r="K55" s="81"/>
      <c r="L55" s="81"/>
      <c r="M55" s="81"/>
      <c r="N55" s="81"/>
      <c r="O55" s="81"/>
      <c r="P55" s="81"/>
      <c r="Q55" s="81"/>
      <c r="R55" s="81"/>
      <c r="S55" s="81"/>
      <c r="T55" s="81"/>
      <c r="U55" s="82"/>
      <c r="V55" s="82"/>
      <c r="W55" s="81"/>
      <c r="X55" s="81"/>
      <c r="Y55" s="81"/>
      <c r="Z55" s="81"/>
      <c r="AA55" s="81"/>
      <c r="AB55" s="81"/>
      <c r="AC55" s="81"/>
      <c r="AD55" s="81"/>
      <c r="AE55" s="81"/>
      <c r="AF55" s="81"/>
      <c r="AG55" s="81"/>
      <c r="AH55" s="81"/>
      <c r="AI55" s="81"/>
      <c r="AJ55" s="81"/>
      <c r="AK55" s="81"/>
      <c r="AL55" s="82"/>
      <c r="AM55" s="82"/>
      <c r="AN55" s="35"/>
      <c r="AO55" s="35"/>
      <c r="AP55" s="35"/>
      <c r="AQ55" s="35"/>
      <c r="AR55" s="35"/>
      <c r="AS55" s="35"/>
      <c r="AT55" s="35"/>
      <c r="AU55" s="35"/>
      <c r="AV55" s="35"/>
      <c r="AW55" s="35"/>
      <c r="AX55" s="35"/>
      <c r="AY55" s="35"/>
      <c r="AZ55" s="35"/>
      <c r="BA55" s="35"/>
      <c r="BB55" s="35"/>
      <c r="BC55" s="35"/>
      <c r="BD55" s="35"/>
      <c r="BE55" s="35"/>
      <c r="BF55" s="82"/>
    </row>
  </sheetData>
  <sheetProtection insertRows="0"/>
  <mergeCells count="198">
    <mergeCell ref="AV5:AW5"/>
    <mergeCell ref="AZ5:BA5"/>
    <mergeCell ref="AZ7:BA7"/>
    <mergeCell ref="AM1:BA1"/>
    <mergeCell ref="U2:V2"/>
    <mergeCell ref="X2:Y2"/>
    <mergeCell ref="AB2:AC2"/>
    <mergeCell ref="AM2:BA2"/>
    <mergeCell ref="AZ3:BC3"/>
    <mergeCell ref="AZ4:BC4"/>
    <mergeCell ref="AZ6:BA6"/>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8:D28"/>
    <mergeCell ref="E28:F28"/>
    <mergeCell ref="G28:K28"/>
    <mergeCell ref="L28:O28"/>
    <mergeCell ref="AU28:AV28"/>
    <mergeCell ref="AW28:AX28"/>
    <mergeCell ref="C29:D29"/>
    <mergeCell ref="E29:F29"/>
    <mergeCell ref="G29:K29"/>
    <mergeCell ref="L29:O29"/>
    <mergeCell ref="AU29:AV29"/>
    <mergeCell ref="AW29:AX29"/>
    <mergeCell ref="AY29:BD29"/>
    <mergeCell ref="C32:D33"/>
    <mergeCell ref="E32:H32"/>
    <mergeCell ref="J32:M32"/>
    <mergeCell ref="T32:U32"/>
    <mergeCell ref="V32:Y32"/>
    <mergeCell ref="E33:F33"/>
    <mergeCell ref="G33:H33"/>
    <mergeCell ref="J33:K33"/>
    <mergeCell ref="L33:M33"/>
    <mergeCell ref="T33:U33"/>
    <mergeCell ref="V33:Y33"/>
    <mergeCell ref="T35:U35"/>
    <mergeCell ref="V35:Y35"/>
    <mergeCell ref="C35:D35"/>
    <mergeCell ref="E35:F35"/>
    <mergeCell ref="G35:H35"/>
    <mergeCell ref="J35:K35"/>
    <mergeCell ref="G34:H34"/>
    <mergeCell ref="J34:K34"/>
    <mergeCell ref="L34:M34"/>
    <mergeCell ref="P34:Q34"/>
    <mergeCell ref="T34:U34"/>
    <mergeCell ref="V34:Y34"/>
    <mergeCell ref="C34:D34"/>
    <mergeCell ref="E34:F34"/>
    <mergeCell ref="L35:M35"/>
    <mergeCell ref="P35:Q35"/>
    <mergeCell ref="V36:Y36"/>
    <mergeCell ref="C37:D37"/>
    <mergeCell ref="E36:F36"/>
    <mergeCell ref="G36:H36"/>
    <mergeCell ref="J36:K36"/>
    <mergeCell ref="L36:M36"/>
    <mergeCell ref="P36:Q36"/>
    <mergeCell ref="T36:U36"/>
    <mergeCell ref="C36:D36"/>
    <mergeCell ref="U38:V38"/>
    <mergeCell ref="W38:X38"/>
    <mergeCell ref="U43:X43"/>
    <mergeCell ref="W37:X37"/>
    <mergeCell ref="C38:D38"/>
    <mergeCell ref="E38:F38"/>
    <mergeCell ref="G38:H38"/>
    <mergeCell ref="J38:K38"/>
    <mergeCell ref="L38:M38"/>
    <mergeCell ref="P38:Q38"/>
    <mergeCell ref="E37:F37"/>
    <mergeCell ref="G37:H37"/>
    <mergeCell ref="J37:K37"/>
    <mergeCell ref="L37:M37"/>
    <mergeCell ref="P37:Q37"/>
    <mergeCell ref="U37:V37"/>
    <mergeCell ref="M47:P47"/>
    <mergeCell ref="C48:F48"/>
    <mergeCell ref="H48:K48"/>
    <mergeCell ref="M48:P48"/>
    <mergeCell ref="J40:K40"/>
    <mergeCell ref="M42:P42"/>
    <mergeCell ref="C43:F43"/>
    <mergeCell ref="H43:K43"/>
    <mergeCell ref="M43:P43"/>
  </mergeCells>
  <phoneticPr fontId="1"/>
  <conditionalFormatting sqref="P14:AX29">
    <cfRule type="expression" dxfId="2" priority="4">
      <formula>INDIRECT(ADDRESS(ROW(),COLUMN()))=TRUNC(INDIRECT(ADDRESS(ROW(),COLUMN())))</formula>
    </cfRule>
  </conditionalFormatting>
  <conditionalFormatting sqref="E34:Q38">
    <cfRule type="expression" dxfId="1" priority="2">
      <formula>INDIRECT(ADDRESS(ROW(),COLUMN()))=TRUNC(INDIRECT(ADDRESS(ROW(),COLUMN())))</formula>
    </cfRule>
  </conditionalFormatting>
  <conditionalFormatting sqref="C43:F43">
    <cfRule type="expression" dxfId="0" priority="1">
      <formula>INDIRECT(ADDRESS(ROW(),COLUMN()))=TRUNC(INDIRECT(ADDRESS(ROW(),COLUMN())))</formula>
    </cfRule>
  </conditionalFormatting>
  <dataValidations count="8">
    <dataValidation type="list" allowBlank="1" showInputMessage="1" showErrorMessage="1" sqref="AZ3" xr:uid="{00000000-0002-0000-0100-000000000000}">
      <formula1>"４週,暦月"</formula1>
    </dataValidation>
    <dataValidation type="list" allowBlank="1" showInputMessage="1" showErrorMessage="1" sqref="J40:K40" xr:uid="{00000000-0002-0000-0100-000001000000}">
      <formula1>"週,暦月"</formula1>
    </dataValidation>
    <dataValidation type="decimal" allowBlank="1" showInputMessage="1" showErrorMessage="1" error="入力可能範囲　32～40" sqref="AV5" xr:uid="{00000000-0002-0000-0100-000002000000}">
      <formula1>32</formula1>
      <formula2>40</formula2>
    </dataValidation>
    <dataValidation type="list" allowBlank="1" showInputMessage="1" showErrorMessage="1" sqref="AZ4:BC4" xr:uid="{00000000-0002-0000-0100-000003000000}">
      <formula1>"予定,実績,予定・実績"</formula1>
    </dataValidation>
    <dataValidation allowBlank="1" showInputMessage="1" showErrorMessage="1" error="入力可能範囲　32～40" sqref="AZ6" xr:uid="{00000000-0002-0000-0100-000004000000}"/>
    <dataValidation type="list" allowBlank="1" showInputMessage="1" sqref="C14:D29" xr:uid="{00000000-0002-0000-0100-000005000000}">
      <formula1>職種</formula1>
    </dataValidation>
    <dataValidation type="list" errorStyle="warning" allowBlank="1" showInputMessage="1" error="リストにない場合のみ、入力してください。" sqref="G14:K29" xr:uid="{00000000-0002-0000-0100-000006000000}">
      <formula1>INDIRECT(C14)</formula1>
    </dataValidation>
    <dataValidation type="list" allowBlank="1" showInputMessage="1" sqref="E14:F29" xr:uid="{00000000-0002-0000-0100-000007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BC71"/>
  <sheetViews>
    <sheetView workbookViewId="0"/>
  </sheetViews>
  <sheetFormatPr defaultColWidth="9" defaultRowHeight="18.75" x14ac:dyDescent="0.4"/>
  <cols>
    <col min="1" max="2" width="9" style="10"/>
    <col min="3" max="3" width="44.25" style="10" customWidth="1"/>
    <col min="4" max="16384" width="9" style="10"/>
  </cols>
  <sheetData>
    <row r="1" spans="1:10" x14ac:dyDescent="0.4">
      <c r="A1" s="10" t="s">
        <v>55</v>
      </c>
    </row>
    <row r="2" spans="1:10" s="11" customFormat="1" ht="20.25" customHeight="1" x14ac:dyDescent="0.4">
      <c r="A2" s="12" t="s">
        <v>119</v>
      </c>
      <c r="B2" s="12"/>
      <c r="C2" s="13"/>
    </row>
    <row r="3" spans="1:10" s="11" customFormat="1" ht="20.25" customHeight="1" x14ac:dyDescent="0.4">
      <c r="A3" s="13"/>
      <c r="B3" s="13"/>
      <c r="C3" s="13"/>
    </row>
    <row r="4" spans="1:10" s="11" customFormat="1" ht="20.25" customHeight="1" x14ac:dyDescent="0.4">
      <c r="A4" s="27"/>
      <c r="B4" s="13" t="s">
        <v>85</v>
      </c>
      <c r="C4" s="13"/>
      <c r="E4" s="279" t="s">
        <v>87</v>
      </c>
      <c r="F4" s="279"/>
      <c r="G4" s="279"/>
      <c r="H4" s="279"/>
      <c r="I4" s="279"/>
      <c r="J4" s="279"/>
    </row>
    <row r="5" spans="1:10" s="11" customFormat="1" ht="20.25" customHeight="1" x14ac:dyDescent="0.4">
      <c r="A5" s="28"/>
      <c r="B5" s="13" t="s">
        <v>86</v>
      </c>
      <c r="C5" s="13"/>
      <c r="E5" s="279"/>
      <c r="F5" s="279"/>
      <c r="G5" s="279"/>
      <c r="H5" s="279"/>
      <c r="I5" s="279"/>
      <c r="J5" s="279"/>
    </row>
    <row r="6" spans="1:10" s="11" customFormat="1" ht="20.25" customHeight="1" x14ac:dyDescent="0.4">
      <c r="A6" s="26" t="s">
        <v>83</v>
      </c>
      <c r="B6" s="13"/>
      <c r="C6" s="13"/>
    </row>
    <row r="7" spans="1:10" s="11" customFormat="1" ht="20.25" customHeight="1" x14ac:dyDescent="0.4">
      <c r="A7" s="26"/>
      <c r="B7" s="13"/>
      <c r="C7" s="13"/>
    </row>
    <row r="8" spans="1:10" s="11" customFormat="1" ht="20.25" customHeight="1" x14ac:dyDescent="0.4">
      <c r="A8" s="13" t="s">
        <v>58</v>
      </c>
      <c r="B8" s="13"/>
      <c r="C8" s="13"/>
    </row>
    <row r="9" spans="1:10" s="11" customFormat="1" ht="20.25" customHeight="1" x14ac:dyDescent="0.4">
      <c r="A9" s="26"/>
      <c r="B9" s="13"/>
      <c r="C9" s="13"/>
    </row>
    <row r="10" spans="1:10" s="11" customFormat="1" ht="20.25" customHeight="1" x14ac:dyDescent="0.4">
      <c r="A10" s="13" t="s">
        <v>94</v>
      </c>
      <c r="B10" s="13"/>
      <c r="C10" s="13"/>
    </row>
    <row r="11" spans="1:10" s="11" customFormat="1" ht="20.25" customHeight="1" x14ac:dyDescent="0.4">
      <c r="A11" s="13"/>
      <c r="B11" s="13"/>
      <c r="C11" s="13"/>
    </row>
    <row r="12" spans="1:10" s="11" customFormat="1" ht="20.25" customHeight="1" x14ac:dyDescent="0.4">
      <c r="A12" s="150" t="s">
        <v>122</v>
      </c>
      <c r="B12" s="13"/>
      <c r="C12" s="13"/>
    </row>
    <row r="13" spans="1:10" s="11" customFormat="1" ht="20.25" customHeight="1" x14ac:dyDescent="0.4">
      <c r="A13" s="13"/>
      <c r="B13" s="13"/>
      <c r="C13" s="13"/>
    </row>
    <row r="14" spans="1:10" s="11" customFormat="1" ht="20.25" customHeight="1" x14ac:dyDescent="0.4">
      <c r="A14" s="13" t="s">
        <v>57</v>
      </c>
      <c r="B14" s="13"/>
      <c r="C14" s="13"/>
    </row>
    <row r="15" spans="1:10" s="11" customFormat="1" ht="20.25" customHeight="1" x14ac:dyDescent="0.4">
      <c r="A15" s="13"/>
      <c r="B15" s="13"/>
      <c r="C15" s="13"/>
    </row>
    <row r="16" spans="1:10" s="11" customFormat="1" ht="20.25" customHeight="1" x14ac:dyDescent="0.4">
      <c r="A16" s="151" t="s">
        <v>133</v>
      </c>
      <c r="B16" s="151"/>
      <c r="C16" s="151"/>
    </row>
    <row r="17" spans="1:3" s="11" customFormat="1" ht="20.25" customHeight="1" x14ac:dyDescent="0.4">
      <c r="A17" s="151"/>
      <c r="B17" s="151"/>
      <c r="C17" s="151"/>
    </row>
    <row r="18" spans="1:3" s="11" customFormat="1" ht="20.25" customHeight="1" x14ac:dyDescent="0.4">
      <c r="A18" s="150" t="s">
        <v>134</v>
      </c>
      <c r="B18" s="13"/>
      <c r="C18" s="13"/>
    </row>
    <row r="19" spans="1:3" s="11" customFormat="1" ht="20.25" customHeight="1" x14ac:dyDescent="0.4">
      <c r="A19" s="13" t="s">
        <v>48</v>
      </c>
      <c r="B19" s="13"/>
      <c r="C19" s="13"/>
    </row>
    <row r="20" spans="1:3" s="11" customFormat="1" ht="20.25" customHeight="1" x14ac:dyDescent="0.4">
      <c r="A20" s="13"/>
      <c r="B20" s="13"/>
      <c r="C20" s="13"/>
    </row>
    <row r="21" spans="1:3" s="11" customFormat="1" ht="20.25" customHeight="1" x14ac:dyDescent="0.4">
      <c r="A21" s="13"/>
      <c r="B21" s="14" t="s">
        <v>26</v>
      </c>
      <c r="C21" s="14" t="s">
        <v>1</v>
      </c>
    </row>
    <row r="22" spans="1:3" s="11" customFormat="1" ht="20.25" customHeight="1" x14ac:dyDescent="0.4">
      <c r="A22" s="13"/>
      <c r="B22" s="14">
        <v>1</v>
      </c>
      <c r="C22" s="15" t="s">
        <v>2</v>
      </c>
    </row>
    <row r="23" spans="1:3" s="11" customFormat="1" ht="20.25" customHeight="1" x14ac:dyDescent="0.4">
      <c r="A23" s="13"/>
      <c r="B23" s="14">
        <v>2</v>
      </c>
      <c r="C23" s="15" t="s">
        <v>111</v>
      </c>
    </row>
    <row r="24" spans="1:3" s="11" customFormat="1" ht="20.25" customHeight="1" x14ac:dyDescent="0.4">
      <c r="A24" s="13"/>
      <c r="B24" s="14">
        <v>3</v>
      </c>
      <c r="C24" s="15" t="s">
        <v>112</v>
      </c>
    </row>
    <row r="25" spans="1:3" s="11" customFormat="1" ht="20.25" customHeight="1" x14ac:dyDescent="0.4">
      <c r="A25" s="13"/>
      <c r="B25" s="13"/>
      <c r="C25" s="13"/>
    </row>
    <row r="26" spans="1:3" s="11" customFormat="1" ht="20.25" customHeight="1" x14ac:dyDescent="0.4">
      <c r="A26" s="13" t="s">
        <v>135</v>
      </c>
      <c r="B26" s="13"/>
      <c r="C26" s="13"/>
    </row>
    <row r="27" spans="1:3" s="11" customFormat="1" ht="20.25" customHeight="1" x14ac:dyDescent="0.4">
      <c r="A27" s="13" t="s">
        <v>49</v>
      </c>
      <c r="B27" s="13"/>
      <c r="C27" s="13"/>
    </row>
    <row r="28" spans="1:3" s="11" customFormat="1" ht="20.25" customHeight="1" x14ac:dyDescent="0.4">
      <c r="A28" s="13"/>
      <c r="B28" s="13"/>
      <c r="C28" s="13"/>
    </row>
    <row r="29" spans="1:3" s="11" customFormat="1" ht="20.25" customHeight="1" x14ac:dyDescent="0.4">
      <c r="A29" s="13"/>
      <c r="B29" s="14" t="s">
        <v>7</v>
      </c>
      <c r="C29" s="14" t="s">
        <v>8</v>
      </c>
    </row>
    <row r="30" spans="1:3" s="11" customFormat="1" ht="20.25" customHeight="1" x14ac:dyDescent="0.4">
      <c r="A30" s="13"/>
      <c r="B30" s="14" t="s">
        <v>3</v>
      </c>
      <c r="C30" s="15" t="s">
        <v>50</v>
      </c>
    </row>
    <row r="31" spans="1:3" s="11" customFormat="1" ht="20.25" customHeight="1" x14ac:dyDescent="0.4">
      <c r="A31" s="13"/>
      <c r="B31" s="14" t="s">
        <v>4</v>
      </c>
      <c r="C31" s="15" t="s">
        <v>51</v>
      </c>
    </row>
    <row r="32" spans="1:3" s="11" customFormat="1" ht="20.25" customHeight="1" x14ac:dyDescent="0.4">
      <c r="A32" s="13"/>
      <c r="B32" s="14" t="s">
        <v>5</v>
      </c>
      <c r="C32" s="15" t="s">
        <v>52</v>
      </c>
    </row>
    <row r="33" spans="1:55" s="11" customFormat="1" ht="20.25" customHeight="1" x14ac:dyDescent="0.4">
      <c r="A33" s="13"/>
      <c r="B33" s="14" t="s">
        <v>6</v>
      </c>
      <c r="C33" s="15" t="s">
        <v>69</v>
      </c>
    </row>
    <row r="34" spans="1:55" s="11" customFormat="1" ht="20.25" customHeight="1" x14ac:dyDescent="0.4">
      <c r="A34" s="13"/>
      <c r="B34" s="13"/>
      <c r="C34" s="13"/>
    </row>
    <row r="35" spans="1:55" s="11" customFormat="1" ht="20.25" customHeight="1" x14ac:dyDescent="0.4">
      <c r="A35" s="13"/>
      <c r="B35" s="16" t="s">
        <v>9</v>
      </c>
      <c r="C35" s="13"/>
    </row>
    <row r="36" spans="1:55" s="11" customFormat="1" ht="20.25" customHeight="1" x14ac:dyDescent="0.4">
      <c r="B36" s="13" t="s">
        <v>53</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
      <c r="B37" s="13" t="s">
        <v>82</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
      <c r="E38" s="13"/>
    </row>
    <row r="39" spans="1:55" s="11" customFormat="1" ht="20.25" customHeight="1" x14ac:dyDescent="0.4">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
      <c r="A40" s="150" t="s">
        <v>136</v>
      </c>
      <c r="B40" s="13"/>
      <c r="C40" s="13"/>
    </row>
    <row r="41" spans="1:55" s="11" customFormat="1" ht="20.25" customHeight="1" x14ac:dyDescent="0.4">
      <c r="A41" s="13" t="s">
        <v>54</v>
      </c>
      <c r="B41" s="13"/>
      <c r="C41" s="13"/>
    </row>
    <row r="42" spans="1:55" s="11" customFormat="1" ht="20.25" customHeight="1" x14ac:dyDescent="0.4">
      <c r="A42" s="23" t="s">
        <v>95</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
      <c r="A44" s="13" t="s">
        <v>137</v>
      </c>
      <c r="B44" s="13"/>
    </row>
    <row r="45" spans="1:55" s="11" customFormat="1" ht="20.25" customHeight="1" x14ac:dyDescent="0.4"/>
    <row r="46" spans="1:55" s="11" customFormat="1" ht="20.25" customHeight="1" x14ac:dyDescent="0.4">
      <c r="A46" s="13" t="s">
        <v>138</v>
      </c>
      <c r="B46" s="13"/>
      <c r="C46" s="13"/>
    </row>
    <row r="47" spans="1:55" s="11" customFormat="1" ht="20.25" customHeight="1" x14ac:dyDescent="0.4">
      <c r="A47" s="30" t="s">
        <v>96</v>
      </c>
      <c r="B47" s="13"/>
      <c r="C47" s="13"/>
    </row>
    <row r="48" spans="1:55" s="11" customFormat="1" ht="20.25" customHeight="1" x14ac:dyDescent="0.4"/>
    <row r="49" spans="1:55" s="11" customFormat="1" ht="20.25" customHeight="1" x14ac:dyDescent="0.4">
      <c r="A49" s="13" t="s">
        <v>139</v>
      </c>
      <c r="B49" s="13"/>
      <c r="C49" s="13"/>
    </row>
    <row r="50" spans="1:55" s="11" customFormat="1" ht="20.25" customHeight="1" x14ac:dyDescent="0.4">
      <c r="A50" s="13" t="s">
        <v>97</v>
      </c>
      <c r="B50" s="13"/>
      <c r="C50" s="13"/>
    </row>
    <row r="51" spans="1:55" s="11" customFormat="1" ht="20.25" customHeight="1" x14ac:dyDescent="0.4">
      <c r="A51" s="13"/>
      <c r="B51" s="13"/>
      <c r="C51" s="13"/>
    </row>
    <row r="52" spans="1:55" s="11" customFormat="1" ht="20.25" customHeight="1" x14ac:dyDescent="0.4">
      <c r="A52" s="13" t="s">
        <v>140</v>
      </c>
      <c r="B52" s="13"/>
      <c r="C52" s="13"/>
    </row>
    <row r="53" spans="1:55" s="11" customFormat="1" ht="20.25" customHeight="1" x14ac:dyDescent="0.4">
      <c r="A53" s="13"/>
      <c r="B53" s="13"/>
      <c r="C53" s="13"/>
    </row>
    <row r="54" spans="1:55" s="11" customFormat="1" ht="20.25" customHeight="1" x14ac:dyDescent="0.4">
      <c r="A54" s="11" t="s">
        <v>141</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11" t="s">
        <v>77</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
      <c r="A56" s="11" t="s">
        <v>104</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
      <c r="A58" s="11" t="s">
        <v>142</v>
      </c>
      <c r="C58" s="25"/>
      <c r="D58" s="16"/>
      <c r="E58" s="16"/>
    </row>
    <row r="59" spans="1:55" s="11" customFormat="1" ht="20.25" customHeight="1" x14ac:dyDescent="0.4">
      <c r="A59" s="84" t="s">
        <v>100</v>
      </c>
      <c r="B59" s="25"/>
      <c r="C59" s="25"/>
      <c r="D59" s="13"/>
      <c r="E59" s="13"/>
    </row>
    <row r="60" spans="1:55" s="11" customFormat="1" ht="20.25" customHeight="1" x14ac:dyDescent="0.4">
      <c r="A60" s="83" t="s">
        <v>101</v>
      </c>
      <c r="B60" s="25"/>
      <c r="C60" s="25"/>
      <c r="D60" s="29"/>
      <c r="E60" s="29"/>
    </row>
    <row r="61" spans="1:55" s="11" customFormat="1" ht="20.25" customHeight="1" x14ac:dyDescent="0.4">
      <c r="A61" s="84" t="s">
        <v>102</v>
      </c>
      <c r="B61" s="25"/>
      <c r="C61" s="25"/>
      <c r="D61" s="29"/>
      <c r="E61" s="29"/>
    </row>
    <row r="62" spans="1:55" s="11" customFormat="1" ht="20.25" customHeight="1" x14ac:dyDescent="0.4">
      <c r="A62" s="83" t="s">
        <v>103</v>
      </c>
      <c r="B62" s="25"/>
      <c r="C62" s="25"/>
      <c r="D62" s="29"/>
      <c r="E62" s="29"/>
    </row>
    <row r="63" spans="1:55" s="11" customFormat="1" ht="20.25" customHeight="1" x14ac:dyDescent="0.4">
      <c r="A63" s="84" t="s">
        <v>143</v>
      </c>
      <c r="B63" s="25"/>
      <c r="C63" s="25"/>
      <c r="D63" s="29"/>
      <c r="E63" s="29"/>
    </row>
    <row r="64" spans="1:55" s="11" customFormat="1" ht="20.25" customHeight="1" x14ac:dyDescent="0.4">
      <c r="A64" s="84" t="s">
        <v>144</v>
      </c>
      <c r="B64" s="25"/>
      <c r="C64" s="25"/>
      <c r="D64" s="29"/>
      <c r="E64" s="29"/>
    </row>
    <row r="65" spans="1:5" s="11" customFormat="1" ht="20.25" customHeight="1" x14ac:dyDescent="0.4">
      <c r="A65" s="84" t="s">
        <v>145</v>
      </c>
      <c r="B65" s="25"/>
      <c r="C65" s="25"/>
      <c r="D65" s="29"/>
      <c r="E65" s="29"/>
    </row>
    <row r="66" spans="1:5" s="11" customFormat="1" ht="20.25" customHeight="1" x14ac:dyDescent="0.4">
      <c r="A66" s="25"/>
      <c r="B66" s="25"/>
      <c r="C66" s="25"/>
      <c r="D66" s="29"/>
      <c r="E66" s="29"/>
    </row>
    <row r="67" spans="1:5" s="11" customFormat="1" ht="20.25" customHeight="1" x14ac:dyDescent="0.4">
      <c r="A67" s="25"/>
      <c r="B67" s="25"/>
      <c r="C67" s="25"/>
      <c r="D67" s="29"/>
      <c r="E67" s="29"/>
    </row>
    <row r="68" spans="1:5" s="11" customFormat="1" ht="20.25" customHeight="1" x14ac:dyDescent="0.4">
      <c r="A68" s="25"/>
      <c r="B68" s="25"/>
      <c r="C68" s="25"/>
      <c r="D68" s="29"/>
      <c r="E68" s="29"/>
    </row>
    <row r="69" spans="1:5" s="11" customFormat="1" ht="20.25" customHeight="1" x14ac:dyDescent="0.4">
      <c r="A69" s="25"/>
      <c r="B69" s="25"/>
      <c r="C69" s="25"/>
      <c r="D69" s="29"/>
      <c r="E69" s="29"/>
    </row>
    <row r="70" spans="1:5" ht="20.25" customHeight="1" x14ac:dyDescent="0.4"/>
    <row r="71"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B1:K45"/>
  <sheetViews>
    <sheetView topLeftCell="A16" workbookViewId="0">
      <selection activeCell="C16" sqref="C16"/>
    </sheetView>
  </sheetViews>
  <sheetFormatPr defaultColWidth="9" defaultRowHeight="25.5" x14ac:dyDescent="0.4"/>
  <cols>
    <col min="1" max="1" width="2" style="111" customWidth="1"/>
    <col min="2" max="2" width="8.625" style="111" customWidth="1"/>
    <col min="3" max="11" width="40.625" style="111" customWidth="1"/>
    <col min="12" max="16384" width="9" style="111"/>
  </cols>
  <sheetData>
    <row r="1" spans="2:11" x14ac:dyDescent="0.4">
      <c r="B1" s="111" t="s">
        <v>74</v>
      </c>
    </row>
    <row r="3" spans="2:11" x14ac:dyDescent="0.4">
      <c r="B3" s="112" t="s">
        <v>75</v>
      </c>
      <c r="C3" s="112" t="s">
        <v>76</v>
      </c>
    </row>
    <row r="4" spans="2:11" x14ac:dyDescent="0.4">
      <c r="B4" s="112">
        <v>1</v>
      </c>
      <c r="C4" s="145" t="s">
        <v>109</v>
      </c>
    </row>
    <row r="5" spans="2:11" x14ac:dyDescent="0.4">
      <c r="B5" s="112">
        <v>2</v>
      </c>
      <c r="C5" s="145" t="s">
        <v>110</v>
      </c>
    </row>
    <row r="6" spans="2:11" x14ac:dyDescent="0.4">
      <c r="B6" s="112">
        <v>3</v>
      </c>
      <c r="C6" s="145"/>
    </row>
    <row r="7" spans="2:11" x14ac:dyDescent="0.4">
      <c r="B7" s="112">
        <v>4</v>
      </c>
      <c r="C7" s="145"/>
    </row>
    <row r="8" spans="2:11" x14ac:dyDescent="0.4">
      <c r="B8" s="112">
        <v>5</v>
      </c>
      <c r="C8" s="145"/>
    </row>
    <row r="9" spans="2:11" x14ac:dyDescent="0.4">
      <c r="B9" s="112">
        <v>6</v>
      </c>
      <c r="C9" s="145"/>
    </row>
    <row r="10" spans="2:11" x14ac:dyDescent="0.4">
      <c r="B10" s="112">
        <v>7</v>
      </c>
      <c r="C10" s="145"/>
    </row>
    <row r="11" spans="2:11" x14ac:dyDescent="0.4">
      <c r="B11" s="112">
        <v>8</v>
      </c>
      <c r="C11" s="145"/>
    </row>
    <row r="13" spans="2:11" x14ac:dyDescent="0.4">
      <c r="B13" s="111" t="s">
        <v>73</v>
      </c>
    </row>
    <row r="14" spans="2:11" ht="26.25" thickBot="1" x14ac:dyDescent="0.45"/>
    <row r="15" spans="2:11" ht="26.25" thickBot="1" x14ac:dyDescent="0.45">
      <c r="B15" s="146" t="s">
        <v>59</v>
      </c>
      <c r="C15" s="114" t="s">
        <v>2</v>
      </c>
      <c r="D15" s="115" t="s">
        <v>111</v>
      </c>
      <c r="E15" s="116" t="s">
        <v>112</v>
      </c>
      <c r="F15" s="117" t="s">
        <v>31</v>
      </c>
      <c r="G15" s="117" t="s">
        <v>31</v>
      </c>
      <c r="H15" s="117" t="s">
        <v>31</v>
      </c>
      <c r="I15" s="117" t="s">
        <v>92</v>
      </c>
      <c r="J15" s="117" t="s">
        <v>92</v>
      </c>
      <c r="K15" s="118" t="s">
        <v>92</v>
      </c>
    </row>
    <row r="16" spans="2:11" x14ac:dyDescent="0.4">
      <c r="B16" s="280" t="s">
        <v>60</v>
      </c>
      <c r="C16" s="119" t="s">
        <v>113</v>
      </c>
      <c r="D16" s="124" t="s">
        <v>113</v>
      </c>
      <c r="E16" s="124" t="s">
        <v>105</v>
      </c>
      <c r="F16" s="124"/>
      <c r="G16" s="124"/>
      <c r="H16" s="124"/>
      <c r="I16" s="120"/>
      <c r="J16" s="120"/>
      <c r="K16" s="121"/>
    </row>
    <row r="17" spans="2:11" x14ac:dyDescent="0.4">
      <c r="B17" s="280"/>
      <c r="C17" s="122" t="s">
        <v>67</v>
      </c>
      <c r="D17" s="124" t="s">
        <v>111</v>
      </c>
      <c r="E17" s="124" t="s">
        <v>111</v>
      </c>
      <c r="F17" s="124"/>
      <c r="G17" s="124"/>
      <c r="H17" s="124"/>
      <c r="I17" s="113"/>
      <c r="J17" s="113"/>
      <c r="K17" s="123"/>
    </row>
    <row r="18" spans="2:11" x14ac:dyDescent="0.4">
      <c r="B18" s="280"/>
      <c r="C18" s="122" t="s">
        <v>67</v>
      </c>
      <c r="D18" s="124" t="s">
        <v>31</v>
      </c>
      <c r="E18" s="124" t="s">
        <v>114</v>
      </c>
      <c r="F18" s="124"/>
      <c r="G18" s="124"/>
      <c r="H18" s="124"/>
      <c r="I18" s="113"/>
      <c r="J18" s="113"/>
      <c r="K18" s="123"/>
    </row>
    <row r="19" spans="2:11" x14ac:dyDescent="0.4">
      <c r="B19" s="280"/>
      <c r="C19" s="122" t="s">
        <v>31</v>
      </c>
      <c r="D19" s="124" t="s">
        <v>31</v>
      </c>
      <c r="E19" s="124" t="s">
        <v>115</v>
      </c>
      <c r="F19" s="124"/>
      <c r="G19" s="124"/>
      <c r="H19" s="124"/>
      <c r="I19" s="113"/>
      <c r="J19" s="113"/>
      <c r="K19" s="123"/>
    </row>
    <row r="20" spans="2:11" x14ac:dyDescent="0.4">
      <c r="B20" s="280"/>
      <c r="C20" s="122" t="s">
        <v>31</v>
      </c>
      <c r="D20" s="124" t="s">
        <v>31</v>
      </c>
      <c r="E20" s="124" t="s">
        <v>116</v>
      </c>
      <c r="F20" s="124"/>
      <c r="G20" s="124"/>
      <c r="H20" s="124"/>
      <c r="I20" s="113"/>
      <c r="J20" s="113"/>
      <c r="K20" s="123"/>
    </row>
    <row r="21" spans="2:11" x14ac:dyDescent="0.4">
      <c r="B21" s="280"/>
      <c r="C21" s="122" t="s">
        <v>31</v>
      </c>
      <c r="D21" s="124" t="s">
        <v>31</v>
      </c>
      <c r="E21" s="124" t="s">
        <v>31</v>
      </c>
      <c r="F21" s="124"/>
      <c r="G21" s="124"/>
      <c r="H21" s="124"/>
      <c r="I21" s="113"/>
      <c r="J21" s="113"/>
      <c r="K21" s="123"/>
    </row>
    <row r="22" spans="2:11" x14ac:dyDescent="0.4">
      <c r="B22" s="280"/>
      <c r="C22" s="122" t="s">
        <v>31</v>
      </c>
      <c r="D22" s="124" t="s">
        <v>31</v>
      </c>
      <c r="E22" s="124" t="s">
        <v>31</v>
      </c>
      <c r="F22" s="124"/>
      <c r="G22" s="124"/>
      <c r="H22" s="124"/>
      <c r="I22" s="113"/>
      <c r="J22" s="113"/>
      <c r="K22" s="123"/>
    </row>
    <row r="23" spans="2:11" x14ac:dyDescent="0.4">
      <c r="B23" s="280"/>
      <c r="C23" s="122" t="s">
        <v>31</v>
      </c>
      <c r="D23" s="124" t="s">
        <v>92</v>
      </c>
      <c r="E23" s="124" t="s">
        <v>31</v>
      </c>
      <c r="F23" s="124"/>
      <c r="G23" s="124"/>
      <c r="H23" s="124"/>
      <c r="I23" s="113"/>
      <c r="J23" s="113"/>
      <c r="K23" s="123"/>
    </row>
    <row r="24" spans="2:11" x14ac:dyDescent="0.4">
      <c r="B24" s="280"/>
      <c r="C24" s="122" t="s">
        <v>31</v>
      </c>
      <c r="D24" s="124" t="s">
        <v>92</v>
      </c>
      <c r="E24" s="124" t="s">
        <v>31</v>
      </c>
      <c r="F24" s="124"/>
      <c r="G24" s="124"/>
      <c r="H24" s="124"/>
      <c r="I24" s="113"/>
      <c r="J24" s="113"/>
      <c r="K24" s="123"/>
    </row>
    <row r="25" spans="2:11" x14ac:dyDescent="0.4">
      <c r="B25" s="280"/>
      <c r="C25" s="122" t="s">
        <v>31</v>
      </c>
      <c r="D25" s="125" t="s">
        <v>92</v>
      </c>
      <c r="E25" s="125" t="s">
        <v>31</v>
      </c>
      <c r="F25" s="125"/>
      <c r="G25" s="125"/>
      <c r="H25" s="125"/>
      <c r="I25" s="113"/>
      <c r="J25" s="113"/>
      <c r="K25" s="123"/>
    </row>
    <row r="26" spans="2:11" x14ac:dyDescent="0.4">
      <c r="B26" s="280"/>
      <c r="C26" s="122" t="s">
        <v>31</v>
      </c>
      <c r="D26" s="125" t="s">
        <v>92</v>
      </c>
      <c r="E26" s="125" t="s">
        <v>31</v>
      </c>
      <c r="F26" s="125"/>
      <c r="G26" s="125"/>
      <c r="H26" s="125"/>
      <c r="I26" s="113"/>
      <c r="J26" s="113"/>
      <c r="K26" s="123"/>
    </row>
    <row r="27" spans="2:11" x14ac:dyDescent="0.4">
      <c r="B27" s="280"/>
      <c r="C27" s="122" t="s">
        <v>31</v>
      </c>
      <c r="D27" s="125" t="s">
        <v>92</v>
      </c>
      <c r="E27" s="125" t="s">
        <v>31</v>
      </c>
      <c r="F27" s="125"/>
      <c r="G27" s="125"/>
      <c r="H27" s="125"/>
      <c r="I27" s="113"/>
      <c r="J27" s="113"/>
      <c r="K27" s="123"/>
    </row>
    <row r="28" spans="2:11" ht="26.25" thickBot="1" x14ac:dyDescent="0.45">
      <c r="B28" s="281"/>
      <c r="C28" s="126" t="s">
        <v>31</v>
      </c>
      <c r="D28" s="127" t="s">
        <v>92</v>
      </c>
      <c r="E28" s="127" t="s">
        <v>31</v>
      </c>
      <c r="F28" s="127"/>
      <c r="G28" s="127"/>
      <c r="H28" s="127"/>
      <c r="I28" s="127"/>
      <c r="J28" s="127"/>
      <c r="K28" s="128"/>
    </row>
    <row r="31" spans="2:11" x14ac:dyDescent="0.4">
      <c r="C31" s="111" t="s">
        <v>88</v>
      </c>
    </row>
    <row r="32" spans="2:11" x14ac:dyDescent="0.4">
      <c r="C32" s="111" t="s">
        <v>32</v>
      </c>
    </row>
    <row r="33" spans="3:3" x14ac:dyDescent="0.4">
      <c r="C33" s="111" t="s">
        <v>106</v>
      </c>
    </row>
    <row r="34" spans="3:3" x14ac:dyDescent="0.4">
      <c r="C34" s="111" t="s">
        <v>91</v>
      </c>
    </row>
    <row r="35" spans="3:3" x14ac:dyDescent="0.4">
      <c r="C35" s="111" t="s">
        <v>117</v>
      </c>
    </row>
    <row r="36" spans="3:3" x14ac:dyDescent="0.4">
      <c r="C36" s="111" t="s">
        <v>118</v>
      </c>
    </row>
    <row r="37" spans="3:3" x14ac:dyDescent="0.4">
      <c r="C37" s="111" t="s">
        <v>33</v>
      </c>
    </row>
    <row r="38" spans="3:3" x14ac:dyDescent="0.4">
      <c r="C38" s="111" t="s">
        <v>34</v>
      </c>
    </row>
    <row r="40" spans="3:3" x14ac:dyDescent="0.4">
      <c r="C40" s="111" t="s">
        <v>107</v>
      </c>
    </row>
    <row r="41" spans="3:3" x14ac:dyDescent="0.4">
      <c r="C41" s="111" t="s">
        <v>61</v>
      </c>
    </row>
    <row r="42" spans="3:3" x14ac:dyDescent="0.4">
      <c r="C42" s="111" t="s">
        <v>62</v>
      </c>
    </row>
    <row r="43" spans="3:3" x14ac:dyDescent="0.4">
      <c r="C43" s="111" t="s">
        <v>63</v>
      </c>
    </row>
    <row r="44" spans="3:3" x14ac:dyDescent="0.4">
      <c r="C44" s="111" t="s">
        <v>64</v>
      </c>
    </row>
    <row r="45" spans="3:3" x14ac:dyDescent="0.4">
      <c r="C45" s="111" t="s">
        <v>65</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9</vt:i4>
      </vt:variant>
    </vt:vector>
  </HeadingPairs>
  <TitlesOfParts>
    <vt:vector baseType="lpstr" size="13">
      <vt:lpstr>居宅介護支援（１枚版）</vt:lpstr>
      <vt:lpstr>【記載例】居宅介護支援</vt:lpstr>
      <vt:lpstr>記入方法</vt:lpstr>
      <vt:lpstr>プルダウン・リスト</vt:lpstr>
      <vt:lpstr>【記載例】居宅介護支援!Print_Area</vt:lpstr>
      <vt:lpstr>記入方法!Print_Area</vt:lpstr>
      <vt:lpstr>'居宅介護支援（１枚版）'!Print_Area</vt:lpstr>
      <vt:lpstr>【記載例】居宅介護支援!Print_Titles</vt:lpstr>
      <vt:lpstr>'居宅介護支援（１枚版）'!Print_Titles</vt:lpstr>
      <vt:lpstr>介護支援専門員</vt:lpstr>
      <vt:lpstr>介護予防支援担当職員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2024-05-09T06:25:07Z</cp:lastPrinted>
  <dcterms:created xsi:type="dcterms:W3CDTF">2020-01-14T23:44:41Z</dcterms:created>
  <dcterms:modified xsi:type="dcterms:W3CDTF">2026-08-10T04:20:01Z</dcterms:modified>
</cp:coreProperties>
</file>