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880" firstSheet="4" activeTab="14"/>
  </bookViews>
  <sheets>
    <sheet name="2 国調 1～2" sheetId="1" r:id="rId1"/>
    <sheet name="2 国調 3" sheetId="2" r:id="rId2"/>
    <sheet name="2 国調 3 (2)" sheetId="3" r:id="rId3"/>
    <sheet name="2 国調 3 (2HP)" sheetId="4" r:id="rId4"/>
    <sheet name="2 国調 4" sheetId="5" r:id="rId5"/>
    <sheet name="2 国調 4 (2)" sheetId="6" r:id="rId6"/>
    <sheet name="2 国調 4 (2HP)" sheetId="7" r:id="rId7"/>
    <sheet name="2 国調 5" sheetId="8" r:id="rId8"/>
    <sheet name="2 国調 6～8" sheetId="9" r:id="rId9"/>
    <sheet name="2 国調 6～8 (HP)" sheetId="10" r:id="rId10"/>
    <sheet name="2 国調 9" sheetId="11" r:id="rId11"/>
    <sheet name="2 国調 10～11" sheetId="12" r:id="rId12"/>
    <sheet name="2 国調 12" sheetId="13" r:id="rId13"/>
    <sheet name="2 国調 13" sheetId="14" r:id="rId14"/>
    <sheet name="2 国調 14～15" sheetId="15" r:id="rId15"/>
    <sheet name="2 国調 16" sheetId="16" r:id="rId16"/>
    <sheet name="2 国調 17" sheetId="17" r:id="rId17"/>
  </sheets>
  <definedNames/>
  <calcPr fullCalcOnLoad="1"/>
</workbook>
</file>

<file path=xl/sharedStrings.xml><?xml version="1.0" encoding="utf-8"?>
<sst xmlns="http://schemas.openxmlformats.org/spreadsheetml/2006/main" count="1571" uniqueCount="522">
  <si>
    <t>２　　国 勢 調 査</t>
  </si>
  <si>
    <t>各年10月１日現在</t>
  </si>
  <si>
    <t>年</t>
  </si>
  <si>
    <t>世帯数</t>
  </si>
  <si>
    <t>人　　　　　口</t>
  </si>
  <si>
    <t>女 100人</t>
  </si>
  <si>
    <t>人口密度</t>
  </si>
  <si>
    <t>1世帯当</t>
  </si>
  <si>
    <t>対前回調査比（人口）</t>
  </si>
  <si>
    <t>総　　数</t>
  </si>
  <si>
    <t>男</t>
  </si>
  <si>
    <t>女</t>
  </si>
  <si>
    <t>につき男</t>
  </si>
  <si>
    <t>たり人員</t>
  </si>
  <si>
    <t>増減数</t>
  </si>
  <si>
    <t>増加率(%)</t>
  </si>
  <si>
    <t>各年10月１日現在</t>
  </si>
  <si>
    <t>人　　　口</t>
  </si>
  <si>
    <t xml:space="preserve">  全域に占める人口</t>
  </si>
  <si>
    <t>集中地区の割合 （％）</t>
  </si>
  <si>
    <t>行政区域</t>
  </si>
  <si>
    <t>人口集中</t>
  </si>
  <si>
    <t>人　　口</t>
  </si>
  <si>
    <t>面　　積</t>
  </si>
  <si>
    <t>地　　　区</t>
  </si>
  <si>
    <t>３表　町丁別世帯数と人口</t>
  </si>
  <si>
    <t>町　丁　名</t>
  </si>
  <si>
    <t>世 帯 数</t>
  </si>
  <si>
    <t>1   世   帯</t>
  </si>
  <si>
    <t>対前回調査比 （人口）</t>
  </si>
  <si>
    <t>当たり人員</t>
  </si>
  <si>
    <t>総数</t>
  </si>
  <si>
    <t>富士見町</t>
  </si>
  <si>
    <t>1丁目</t>
  </si>
  <si>
    <t>2丁目</t>
  </si>
  <si>
    <t>3丁目</t>
  </si>
  <si>
    <t>4丁目</t>
  </si>
  <si>
    <t>5丁目</t>
  </si>
  <si>
    <t>6丁目</t>
  </si>
  <si>
    <t>7丁目</t>
  </si>
  <si>
    <t>柴崎町</t>
  </si>
  <si>
    <t>錦町</t>
  </si>
  <si>
    <t>羽衣町</t>
  </si>
  <si>
    <t>曙町</t>
  </si>
  <si>
    <t>高松町</t>
  </si>
  <si>
    <t>緑町</t>
  </si>
  <si>
    <t>栄町</t>
  </si>
  <si>
    <t>若葉町</t>
  </si>
  <si>
    <t>資料：総務省統計局　（国勢調査基本単位区別集計）</t>
  </si>
  <si>
    <t>次頁へ続く</t>
  </si>
  <si>
    <t>前頁からの続き</t>
  </si>
  <si>
    <t>町丁名</t>
  </si>
  <si>
    <t>幸町</t>
  </si>
  <si>
    <t>柏町</t>
  </si>
  <si>
    <t>砂川町</t>
  </si>
  <si>
    <t>8丁目</t>
  </si>
  <si>
    <t>上砂町</t>
  </si>
  <si>
    <t>-</t>
  </si>
  <si>
    <t>一番町</t>
  </si>
  <si>
    <t>西砂町</t>
  </si>
  <si>
    <t>泉町</t>
  </si>
  <si>
    <t>４表　年齢（各歳），男女別人口</t>
  </si>
  <si>
    <t>年齢　（各歳）</t>
  </si>
  <si>
    <t>総　　　数</t>
  </si>
  <si>
    <t>総　　　　　数</t>
  </si>
  <si>
    <t>25 ～ 29</t>
  </si>
  <si>
    <t>歳</t>
  </si>
  <si>
    <t>０ ～ ４</t>
  </si>
  <si>
    <t>30 ～ 34</t>
  </si>
  <si>
    <t>５ ～ ９</t>
  </si>
  <si>
    <t>35 ～ 39</t>
  </si>
  <si>
    <t>10 ～ 14</t>
  </si>
  <si>
    <t>40 ～ 44</t>
  </si>
  <si>
    <t>15 ～ 19</t>
  </si>
  <si>
    <t>45 ～ 49</t>
  </si>
  <si>
    <t>20 ～ 24</t>
  </si>
  <si>
    <t>50 ～ 54</t>
  </si>
  <si>
    <t>　　資料：総務省統計局</t>
  </si>
  <si>
    <t>55 ～ 59</t>
  </si>
  <si>
    <t>85 ～ 89</t>
  </si>
  <si>
    <t>60 ～ 64</t>
  </si>
  <si>
    <t>90 ～ 94</t>
  </si>
  <si>
    <t>65 ～ 69</t>
  </si>
  <si>
    <t>95 ～ 99</t>
  </si>
  <si>
    <t>70 ～ 74</t>
  </si>
  <si>
    <t>100歳以上</t>
  </si>
  <si>
    <t>不　　　　　詳</t>
  </si>
  <si>
    <t>（再　　掲）</t>
  </si>
  <si>
    <t>15歳未満</t>
  </si>
  <si>
    <t>15～64歳</t>
  </si>
  <si>
    <t>65歳以上</t>
  </si>
  <si>
    <t>75 ～ 79</t>
  </si>
  <si>
    <t>年齢別割合(%)</t>
  </si>
  <si>
    <t>80 ～ 84</t>
  </si>
  <si>
    <t>平均年齢</t>
  </si>
  <si>
    <t>年齢中位数</t>
  </si>
  <si>
    <t>総 　　　　数</t>
  </si>
  <si>
    <t>八 王 子 市</t>
  </si>
  <si>
    <t>立　 川 　市</t>
  </si>
  <si>
    <t>武 蔵 野 市</t>
  </si>
  <si>
    <t>三　 鷹 　市</t>
  </si>
  <si>
    <t>青　 梅 　市</t>
  </si>
  <si>
    <t>府　 中　 市</t>
  </si>
  <si>
    <t>昭 　島　 市</t>
  </si>
  <si>
    <t>調 　布　 市</t>
  </si>
  <si>
    <t>町 　田　 市</t>
  </si>
  <si>
    <t>小 金 井 市</t>
  </si>
  <si>
    <t>小 　平　 市</t>
  </si>
  <si>
    <t>日 　野　 市</t>
  </si>
  <si>
    <t>東 村 山 市</t>
  </si>
  <si>
    <t>国 分 寺 市</t>
  </si>
  <si>
    <t>国 　立　 市</t>
  </si>
  <si>
    <t>福 　生　 市</t>
  </si>
  <si>
    <t>狛 　江　 市</t>
  </si>
  <si>
    <t>東 大 和 市</t>
  </si>
  <si>
    <t>清 　瀬　 市</t>
  </si>
  <si>
    <t>東久留米市</t>
  </si>
  <si>
    <t>武蔵村山市</t>
  </si>
  <si>
    <t>多 　摩　 市</t>
  </si>
  <si>
    <t>稲 　城　 市</t>
  </si>
  <si>
    <t>羽 　村　 市</t>
  </si>
  <si>
    <t>あきる野市</t>
  </si>
  <si>
    <t>６表　種類別世帯数と世帯人員</t>
  </si>
  <si>
    <t>一　　　　　　　　　　般　　　　　　　　　　世　　　　　　　　　　帯</t>
  </si>
  <si>
    <t>世　　　　　　帯　　　　　　数</t>
  </si>
  <si>
    <t>世帯人員</t>
  </si>
  <si>
    <t>総　数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</si>
  <si>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</si>
  <si>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</si>
  <si>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</si>
  <si>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</si>
  <si>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</si>
  <si>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</si>
  <si>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</si>
  <si>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</si>
  <si>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</si>
  <si>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10人</t>
  </si>
  <si>
    <t>１世帯当たり</t>
  </si>
  <si>
    <t>以上</t>
  </si>
  <si>
    <t>人　員</t>
  </si>
  <si>
    <t>施　　　　　設　　　　　　等　　　　　　の　　　　　　世　　　　　　帯</t>
  </si>
  <si>
    <t>世　　　帯　　　人　　　員</t>
  </si>
  <si>
    <t>寮・寄宿</t>
  </si>
  <si>
    <t xml:space="preserve"> 病院・</t>
  </si>
  <si>
    <t>自衛隊</t>
  </si>
  <si>
    <t>その他</t>
  </si>
  <si>
    <t>舎の学生</t>
  </si>
  <si>
    <t>療養所の</t>
  </si>
  <si>
    <t>営舎内</t>
  </si>
  <si>
    <t xml:space="preserve"> ・生徒</t>
  </si>
  <si>
    <t xml:space="preserve"> 入院者</t>
  </si>
  <si>
    <t>入所者</t>
  </si>
  <si>
    <t>居住者</t>
  </si>
  <si>
    <t>年齢（５歳階級）</t>
  </si>
  <si>
    <t>総       数</t>
  </si>
  <si>
    <t>総数</t>
  </si>
  <si>
    <t>未婚</t>
  </si>
  <si>
    <t>有配偶</t>
  </si>
  <si>
    <t>死別</t>
  </si>
  <si>
    <t>離別</t>
  </si>
  <si>
    <t>総　　　　数</t>
  </si>
  <si>
    <t xml:space="preserve">     15　～　19　歳</t>
  </si>
  <si>
    <t>85 歳以上</t>
  </si>
  <si>
    <t>　   （ 再　　　掲 ）</t>
  </si>
  <si>
    <t xml:space="preserve">        65 歳以上</t>
  </si>
  <si>
    <t>　　　　　　65～74 歳</t>
  </si>
  <si>
    <t>　　　　　　75 歳以上</t>
  </si>
  <si>
    <t>各年10月1日現在</t>
  </si>
  <si>
    <t>区　　　　　分</t>
  </si>
  <si>
    <t>1世帯当たり</t>
  </si>
  <si>
    <t>1 人 当 た り</t>
  </si>
  <si>
    <t>人　　　　　員</t>
  </si>
  <si>
    <t>主に仕事</t>
  </si>
  <si>
    <t>一　般　世　帯</t>
  </si>
  <si>
    <t>住宅に住む一般世帯</t>
  </si>
  <si>
    <t>主世帯</t>
  </si>
  <si>
    <t>持ち家</t>
  </si>
  <si>
    <t>民営の借家</t>
  </si>
  <si>
    <t>給与住宅</t>
  </si>
  <si>
    <t>間　　　 　　借 　　　　　　り</t>
  </si>
  <si>
    <t>住宅以外に住む一般世帯</t>
  </si>
  <si>
    <t>１２表　産業大分類別就業者数 （15歳以上） の推移</t>
  </si>
  <si>
    <t>産　業　大　分　類</t>
  </si>
  <si>
    <t>雇用者</t>
  </si>
  <si>
    <t>ある業主</t>
  </si>
  <si>
    <t>ない業主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</si>
  <si>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</si>
  <si>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</si>
  <si>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</si>
  <si>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</si>
  <si>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</si>
  <si>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</si>
  <si>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</si>
  <si>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</si>
  <si>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卸売・小売業・飲食店</t>
  </si>
  <si>
    <t>金融・保険業</t>
  </si>
  <si>
    <t>不動産業</t>
  </si>
  <si>
    <t>サービス業</t>
  </si>
  <si>
    <t>公務（他に分類されないもの）</t>
  </si>
  <si>
    <t>分類不能の産業</t>
  </si>
  <si>
    <t>１３表　職業別就業者数 （15歳以上） の推移</t>
  </si>
  <si>
    <t>各年10月1日現在</t>
  </si>
  <si>
    <t>専門的・技術的</t>
  </si>
  <si>
    <t>管　 理　 的</t>
  </si>
  <si>
    <t>事務従事者</t>
  </si>
  <si>
    <t>販売従事者</t>
  </si>
  <si>
    <t>職 業 従 事 者</t>
  </si>
  <si>
    <t>職業従事者</t>
  </si>
  <si>
    <t>運輸・通信</t>
  </si>
  <si>
    <t>技能工 ・ 生産</t>
  </si>
  <si>
    <t>保 安 職 業</t>
  </si>
  <si>
    <t>分類不能の</t>
  </si>
  <si>
    <t>工程作業者及び</t>
  </si>
  <si>
    <t>従  事  者</t>
  </si>
  <si>
    <t>従　事　者</t>
  </si>
  <si>
    <t>職         業</t>
  </si>
  <si>
    <t>労 務 作 業 者</t>
  </si>
  <si>
    <t>１４表　昼間人口の推移</t>
  </si>
  <si>
    <t>昼間人口</t>
  </si>
  <si>
    <t>夜間人口</t>
  </si>
  <si>
    <t>流入超過</t>
  </si>
  <si>
    <t>流　入　人　口</t>
  </si>
  <si>
    <t>流　出　人　口</t>
  </si>
  <si>
    <t>通勤者</t>
  </si>
  <si>
    <t>通学者</t>
  </si>
  <si>
    <t>指　 　数</t>
  </si>
  <si>
    <t>１５表　昼間人口における産業大分類別就業者数</t>
  </si>
  <si>
    <t>産業大分類</t>
  </si>
  <si>
    <t>自宅</t>
  </si>
  <si>
    <t>就業者</t>
  </si>
  <si>
    <t>第1次産業</t>
  </si>
  <si>
    <t>第2次産業</t>
  </si>
  <si>
    <t>第3次産業</t>
  </si>
  <si>
    <t>電気・ガス</t>
  </si>
  <si>
    <t>熱供給・水道業</t>
  </si>
  <si>
    <t>指　　　数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</si>
  <si>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</si>
  <si>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</si>
  <si>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</si>
  <si>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</si>
  <si>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</si>
  <si>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</si>
  <si>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</si>
  <si>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</si>
  <si>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年　齢　（歳）</t>
  </si>
  <si>
    <t>流　　入　　人　　口</t>
  </si>
  <si>
    <t>流　　出　　人　　口</t>
  </si>
  <si>
    <t>残留人口</t>
  </si>
  <si>
    <t>性　　　　別</t>
  </si>
  <si>
    <t>通 勤 者</t>
  </si>
  <si>
    <t>通 学 者</t>
  </si>
  <si>
    <t>　　　  15歳未満　</t>
  </si>
  <si>
    <t>　　  65歳以上</t>
  </si>
  <si>
    <t>（うち　75歳以上）</t>
  </si>
  <si>
    <t>17</t>
  </si>
  <si>
    <t>平成17年10月1日現在</t>
  </si>
  <si>
    <t>75歳以上</t>
  </si>
  <si>
    <t>85歳以上</t>
  </si>
  <si>
    <t>平成17年10月1日現在</t>
  </si>
  <si>
    <t>西 東 京 市</t>
  </si>
  <si>
    <t>平成17年10月1日現在</t>
  </si>
  <si>
    <t>-</t>
  </si>
  <si>
    <t>-</t>
  </si>
  <si>
    <t>５表　26市の男女別人口及び面積</t>
  </si>
  <si>
    <t>公営・都市機構・公社の借家</t>
  </si>
  <si>
    <t>非親族世帯</t>
  </si>
  <si>
    <t>単独世帯</t>
  </si>
  <si>
    <t xml:space="preserve">  施設の</t>
  </si>
  <si>
    <t>社会</t>
  </si>
  <si>
    <t>矯正</t>
  </si>
  <si>
    <t xml:space="preserve"> 施 設の</t>
  </si>
  <si>
    <t>役員</t>
  </si>
  <si>
    <t>雇人の</t>
  </si>
  <si>
    <t>家族</t>
  </si>
  <si>
    <t>電気・ガス・熱供給･水道業</t>
  </si>
  <si>
    <t>情報通信業</t>
  </si>
  <si>
    <t>運輸業</t>
  </si>
  <si>
    <t>卸売・小売業</t>
  </si>
  <si>
    <t>金融･保険業</t>
  </si>
  <si>
    <t>飲食店，宿泊業</t>
  </si>
  <si>
    <t>医療，福祉</t>
  </si>
  <si>
    <t>教育，学習支援業</t>
  </si>
  <si>
    <t>複合サービス事業</t>
  </si>
  <si>
    <t>平成17年</t>
  </si>
  <si>
    <t>平成2年</t>
  </si>
  <si>
    <t>平成7年</t>
  </si>
  <si>
    <t>平成12年</t>
  </si>
  <si>
    <t>(再掲)</t>
  </si>
  <si>
    <t>　　第 　１ 　次 　産 　業</t>
  </si>
  <si>
    <t>　　第 　２ 　次 　産 　業</t>
  </si>
  <si>
    <t>　　第 　３ 　次 　産 　業</t>
  </si>
  <si>
    <t>家庭</t>
  </si>
  <si>
    <t>内職者</t>
  </si>
  <si>
    <t>　　 男</t>
  </si>
  <si>
    <t>　　 女</t>
  </si>
  <si>
    <t>運輸業</t>
  </si>
  <si>
    <t>情報通信業</t>
  </si>
  <si>
    <t>卸売・小売業</t>
  </si>
  <si>
    <t>飲食店、宿泊業</t>
  </si>
  <si>
    <t>医療、福祉</t>
  </si>
  <si>
    <t>教育、学習支援業</t>
  </si>
  <si>
    <t xml:space="preserve"> 17</t>
  </si>
  <si>
    <t>市内</t>
  </si>
  <si>
    <t>昼間
就業者</t>
  </si>
  <si>
    <t>市外在住
就業者</t>
  </si>
  <si>
    <t>通勤者</t>
  </si>
  <si>
    <t>都外在住</t>
  </si>
  <si>
    <t>都内在住</t>
  </si>
  <si>
    <t>市内在住就業者</t>
  </si>
  <si>
    <t>９表　世帯の家族類型別一般世帯数と一般世帯人員</t>
  </si>
  <si>
    <t>区分</t>
  </si>
  <si>
    <t>世　　帯　　数</t>
  </si>
  <si>
    <t>世　帯　人　員</t>
  </si>
  <si>
    <t>親　族　人　員</t>
  </si>
  <si>
    <t>1世帯当たり
親族人員</t>
  </si>
  <si>
    <t>（再　掲）</t>
  </si>
  <si>
    <t>親　　　　　族　　　　　世　　　　　帯</t>
  </si>
  <si>
    <t>核家族世帯</t>
  </si>
  <si>
    <t>夫婦のみ世帯</t>
  </si>
  <si>
    <t>その他の親族世帯</t>
  </si>
  <si>
    <t>資料：総務省統計局</t>
  </si>
  <si>
    <t>－</t>
  </si>
  <si>
    <t>労働力人口</t>
  </si>
  <si>
    <t>完全
失業者</t>
  </si>
  <si>
    <t>家事の
ほか仕事</t>
  </si>
  <si>
    <t>進学のかた
わら仕事</t>
  </si>
  <si>
    <t>仕事を休
んでいた</t>
  </si>
  <si>
    <t>17</t>
  </si>
  <si>
    <t>－</t>
  </si>
  <si>
    <t>Ｊ</t>
  </si>
  <si>
    <t>65～69歳</t>
  </si>
  <si>
    <t>70～74歳</t>
  </si>
  <si>
    <t>75～79歳</t>
  </si>
  <si>
    <t>80～84歳</t>
  </si>
  <si>
    <t>（別掲）</t>
  </si>
  <si>
    <t>（別掲）</t>
  </si>
  <si>
    <t>－</t>
  </si>
  <si>
    <t>高齢単身者と未婚の
18歳未満の者からなる世帯</t>
  </si>
  <si>
    <t>65歳以上の高齢単身者数</t>
  </si>
  <si>
    <t>年齢階級</t>
  </si>
  <si>
    <t>８表　男女別，年齢階級別高齢単身者数</t>
  </si>
  <si>
    <t>夫婦と他の親族（親、</t>
  </si>
  <si>
    <t>農林漁業
作業者</t>
  </si>
  <si>
    <t>資料：総務省統計局</t>
  </si>
  <si>
    <t>資料：総務省統計局</t>
  </si>
  <si>
    <t>資料：総務省統計局</t>
  </si>
  <si>
    <t>資料：総務省統計局</t>
  </si>
  <si>
    <t>１表　世帯数 ・ 人口等の推移</t>
  </si>
  <si>
    <t>　注２：世帯数には学生寮、長期入院患者のいる病院、老人ホーム等の世帯（＝施設等の世帯）も含む。</t>
  </si>
  <si>
    <t>２表　人口集中地区の世帯数 ・ 人口 ・ 面積の推移</t>
  </si>
  <si>
    <r>
      <t>面積　( km</t>
    </r>
    <r>
      <rPr>
        <vertAlign val="superscript"/>
        <sz val="8"/>
        <rFont val="ＭＳ Ｐ明朝"/>
        <family val="1"/>
      </rPr>
      <t xml:space="preserve">2 </t>
    </r>
    <r>
      <rPr>
        <sz val="10"/>
        <rFont val="ＭＳ Ｐ明朝"/>
        <family val="1"/>
      </rPr>
      <t>)</t>
    </r>
  </si>
  <si>
    <r>
      <t>(人/km</t>
    </r>
    <r>
      <rPr>
        <vertAlign val="superscript"/>
        <sz val="8"/>
        <rFont val="ＭＳ Ｐ明朝"/>
        <family val="1"/>
      </rPr>
      <t>2</t>
    </r>
    <r>
      <rPr>
        <sz val="10"/>
        <rFont val="ＭＳ Ｐ明朝"/>
        <family val="1"/>
      </rPr>
      <t>)</t>
    </r>
  </si>
  <si>
    <t>S 60</t>
  </si>
  <si>
    <t xml:space="preserve"> H 2</t>
  </si>
  <si>
    <t xml:space="preserve"> 7</t>
  </si>
  <si>
    <r>
      <t>（人/km</t>
    </r>
    <r>
      <rPr>
        <sz val="8"/>
        <rFont val="ＭＳ Ｐ明朝"/>
        <family val="1"/>
      </rPr>
      <t>2</t>
    </r>
    <r>
      <rPr>
        <sz val="10"/>
        <rFont val="ＭＳ Ｐ明朝"/>
        <family val="1"/>
      </rPr>
      <t>）</t>
    </r>
  </si>
  <si>
    <t>S 25</t>
  </si>
  <si>
    <t xml:space="preserve"> H 2</t>
  </si>
  <si>
    <t xml:space="preserve"> 7</t>
  </si>
  <si>
    <t>　注３：国勢調査による「1世帯当たり人員」は施設等の世帯を含んでいないため、本表の数値とは異なる</t>
  </si>
  <si>
    <t>　注１：昭和38年5月1日に当時の「北多摩郡砂川町」と合併したが、同35年以前の数値はこれを含む。</t>
  </si>
  <si>
    <t>　注：「人口集中地区」とは、国勢調査の調査区を基本単位地域とし、人口密度の高い調査区（原則とし</t>
  </si>
  <si>
    <t>　　　て、4,000人/ｋ㎡以上）が隣接して構成している地域をいう。</t>
  </si>
  <si>
    <t>　　　　（３表参照）。</t>
  </si>
  <si>
    <t>…</t>
  </si>
  <si>
    <t>資料：総務省統計局（国勢調査基本単位区別集計）</t>
  </si>
  <si>
    <t>　注：国勢調査による「1世帯当たり人員」には、施設等の世帯（学生寮、病院、老人ホーム等）を含まな</t>
  </si>
  <si>
    <t>　　　い、一般世帯の人員数を指す。 このため、表の計算上の数値とは異なる。</t>
  </si>
  <si>
    <t>-</t>
  </si>
  <si>
    <t>増加率（％）</t>
  </si>
  <si>
    <t>　注：一般世帯には、間借り、下宿などの単身者、会社などの独身寮の単身者を含む。</t>
  </si>
  <si>
    <t>　注：配偶関係「不詳」を含む。</t>
  </si>
  <si>
    <t>-</t>
  </si>
  <si>
    <t>-</t>
  </si>
  <si>
    <t>-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</si>
  <si>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</si>
  <si>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</si>
  <si>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</si>
  <si>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</si>
  <si>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</si>
  <si>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</si>
  <si>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</si>
  <si>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</si>
  <si>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</si>
  <si>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</si>
  <si>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</si>
  <si>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</si>
  <si>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</si>
  <si>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－</t>
  </si>
  <si>
    <t>60  歳  以  上</t>
  </si>
  <si>
    <t>－</t>
  </si>
  <si>
    <t>夫婦と子ども</t>
  </si>
  <si>
    <t>男親と子ども</t>
  </si>
  <si>
    <t>女親と子ども</t>
  </si>
  <si>
    <t>夫婦とひとり親</t>
  </si>
  <si>
    <t>－</t>
  </si>
  <si>
    <t>夫婦、子どもと両親</t>
  </si>
  <si>
    <t>－</t>
  </si>
  <si>
    <t>－</t>
  </si>
  <si>
    <t>65歳以上の親族
　のいる世帯人員</t>
  </si>
  <si>
    <t>65歳以上の親族
　のいる世帯数</t>
  </si>
  <si>
    <t>6歳未満の
　親族人員</t>
  </si>
  <si>
    <t>6歳未満の親族
　のいる世帯人員</t>
  </si>
  <si>
    <t>6歳未満の親族
　のいる世帯数</t>
  </si>
  <si>
    <t>65歳以上の
　親族人員</t>
  </si>
  <si>
    <t>夫婦と両親</t>
  </si>
  <si>
    <t>　からなる世帯</t>
  </si>
  <si>
    <t>夫婦、子どもとひとり
　親からなる世帯</t>
  </si>
  <si>
    <t>　子どもを含まない）</t>
  </si>
  <si>
    <t>夫婦、親と他の親族
　（親を含まない）から
　なる世帯</t>
  </si>
  <si>
    <t>夫婦、子ども、親と他の
　親族からなる世帯</t>
  </si>
  <si>
    <t>兄弟姉妹のみ
　からなる世帯</t>
  </si>
  <si>
    <t>他に分類されない
　親族世帯</t>
  </si>
  <si>
    <t>夫婦、子どもと他の
　　親族（親を含まない）
　　からなる世帯</t>
  </si>
  <si>
    <t>　　からなる世帯</t>
  </si>
  <si>
    <t>　注：総数には不詳を含む。</t>
  </si>
  <si>
    <t>Ｈ</t>
  </si>
  <si>
    <t xml:space="preserve"> 2</t>
  </si>
  <si>
    <t xml:space="preserve"> 7</t>
  </si>
  <si>
    <t>12</t>
  </si>
  <si>
    <r>
      <t>延べ面積 (m</t>
    </r>
    <r>
      <rPr>
        <vertAlign val="superscript"/>
        <sz val="8"/>
        <rFont val="ＭＳ Ｐ明朝"/>
        <family val="1"/>
      </rPr>
      <t>2</t>
    </r>
    <r>
      <rPr>
        <sz val="8"/>
        <rFont val="ＭＳ Ｐ明朝"/>
        <family val="1"/>
      </rPr>
      <t>)</t>
    </r>
  </si>
  <si>
    <r>
      <t>延べ面積 (m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)</t>
    </r>
  </si>
  <si>
    <t xml:space="preserve">- </t>
  </si>
  <si>
    <t xml:space="preserve">- </t>
  </si>
  <si>
    <t>　　　　１世帯当たり室数及び1世帯当たり延べ面積</t>
  </si>
  <si>
    <t>１０表　労働力状態別人口 （１5歳以上） の推移</t>
  </si>
  <si>
    <t>１１表　住居の種類 ・ 住宅の所有の関係別一般世帯数，一般世帯人員，</t>
  </si>
  <si>
    <t>　注１：不詳を含む。</t>
  </si>
  <si>
    <t>　注２：平成14年に日本産業分類改訂。</t>
  </si>
  <si>
    <t>Ａ</t>
  </si>
  <si>
    <t>Ｂ</t>
  </si>
  <si>
    <t>－</t>
  </si>
  <si>
    <t>Ｃ</t>
  </si>
  <si>
    <t>－</t>
  </si>
  <si>
    <t>Ｄ</t>
  </si>
  <si>
    <t>－</t>
  </si>
  <si>
    <t>Ｅ</t>
  </si>
  <si>
    <t>Ｆ</t>
  </si>
  <si>
    <t>Ｇ</t>
  </si>
  <si>
    <t>Ｈ</t>
  </si>
  <si>
    <t xml:space="preserve">Ｉ </t>
  </si>
  <si>
    <t>Ｊ</t>
  </si>
  <si>
    <t>Ｋ</t>
  </si>
  <si>
    <t>Ｌ</t>
  </si>
  <si>
    <t>Ｍ</t>
  </si>
  <si>
    <t>Ｎ</t>
  </si>
  <si>
    <t>従事者</t>
  </si>
  <si>
    <t>Ａ</t>
  </si>
  <si>
    <t>－</t>
  </si>
  <si>
    <t>－</t>
  </si>
  <si>
    <t>－</t>
  </si>
  <si>
    <t>－</t>
  </si>
  <si>
    <t>Ｉ</t>
  </si>
  <si>
    <t>－</t>
  </si>
  <si>
    <t>Ｋ</t>
  </si>
  <si>
    <t>Ｌ</t>
  </si>
  <si>
    <t>Ｍ</t>
  </si>
  <si>
    <t>－</t>
  </si>
  <si>
    <t>Ｎ</t>
  </si>
  <si>
    <t>Ｏ</t>
  </si>
  <si>
    <t>Ｐ</t>
  </si>
  <si>
    <t>Ｑ</t>
  </si>
  <si>
    <r>
      <t>サービス業</t>
    </r>
    <r>
      <rPr>
        <sz val="6"/>
        <rFont val="ＭＳ Ｐ明朝"/>
        <family val="1"/>
      </rPr>
      <t>(他に分類されないもの）</t>
    </r>
  </si>
  <si>
    <t>Ｒ</t>
  </si>
  <si>
    <t>Ｓ</t>
  </si>
  <si>
    <t>－</t>
  </si>
  <si>
    <t>－</t>
  </si>
  <si>
    <t>S60</t>
  </si>
  <si>
    <t>H2</t>
  </si>
  <si>
    <t>サ ー ビ ス</t>
  </si>
  <si>
    <t>S60</t>
  </si>
  <si>
    <t>　注１：昼・夜間人口には、年齢不詳を含まない。</t>
  </si>
  <si>
    <r>
      <t>(km</t>
    </r>
    <r>
      <rPr>
        <vertAlign val="superscript"/>
        <sz val="8"/>
        <rFont val="ＭＳ Ｐ明朝"/>
        <family val="1"/>
      </rPr>
      <t>2</t>
    </r>
    <r>
      <rPr>
        <sz val="11"/>
        <rFont val="ＭＳ Ｐ明朝"/>
        <family val="1"/>
      </rPr>
      <t>)</t>
    </r>
  </si>
  <si>
    <r>
      <t>(km</t>
    </r>
    <r>
      <rPr>
        <vertAlign val="superscript"/>
        <sz val="8"/>
        <rFont val="ＭＳ Ｐ明朝"/>
        <family val="1"/>
      </rPr>
      <t>2</t>
    </r>
    <r>
      <rPr>
        <sz val="11"/>
        <rFont val="ＭＳ Ｐ明朝"/>
        <family val="1"/>
      </rPr>
      <t>)</t>
    </r>
  </si>
  <si>
    <t>－</t>
  </si>
  <si>
    <t>１６表　町丁別昼間人口 （推計）</t>
  </si>
  <si>
    <t xml:space="preserve">　注１：昼間人口指数＝昼間人口÷夜間人口×100 </t>
  </si>
  <si>
    <t>　注２：昼間人口、人口密度、昼間人口指数は推計値である。</t>
  </si>
  <si>
    <t>　注３：昼間人口の集計値はあん分による小数点以下四捨五入のため、総数と内訳は一致しない。</t>
  </si>
  <si>
    <t>　注４：本表の面積は小数点3桁以下四捨五入のため、総数と内訳は一致しない。</t>
  </si>
  <si>
    <t>　注５：昼・夜間人口には、年齢不詳を含まない。</t>
  </si>
  <si>
    <t>資料：東京都総務局統計部「東京都の昼間人口」</t>
  </si>
  <si>
    <t>１７表　年齢別 （５歳階級） 昼間人口 (推計)</t>
  </si>
  <si>
    <t>15　～　19</t>
  </si>
  <si>
    <t>　注２：昼・夜間人口には、年齢不詳を含まない。</t>
  </si>
  <si>
    <t>　注１：＊印の欄は、労働力状態不詳の者を含む。</t>
  </si>
  <si>
    <t>＊</t>
  </si>
  <si>
    <t>＊</t>
  </si>
  <si>
    <t>４表　年齢 ( 各歳 ） ，男女別人口</t>
  </si>
  <si>
    <t>７表　男女別，年齢階級別，配偶関係別人口 （15歳以上）</t>
  </si>
  <si>
    <t>　注２：通学者は、15歳未満を含む。</t>
  </si>
  <si>
    <t>非労働力
人　口</t>
  </si>
  <si>
    <t>３表　町丁別世帯数と人口　（続き）</t>
  </si>
  <si>
    <t>４表　年齢 ( 各歳 ） ，男女別人口　（続き）</t>
  </si>
  <si>
    <t>-</t>
  </si>
  <si>
    <t>-</t>
  </si>
  <si>
    <t>-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</si>
  <si>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</si>
  <si>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</si>
  <si>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</si>
  <si>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</si>
  <si>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</si>
  <si>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</si>
  <si>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</si>
  <si>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</si>
  <si>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</si>
  <si>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</si>
  <si>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</si>
  <si>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</si>
  <si>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</si>
  <si>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－</t>
  </si>
  <si>
    <t>－</t>
  </si>
  <si>
    <t>－</t>
  </si>
  <si>
    <t>60  歳  以  上</t>
  </si>
  <si>
    <t>S60</t>
  </si>
  <si>
    <t xml:space="preserve"> H2</t>
  </si>
  <si>
    <t>　7</t>
  </si>
  <si>
    <t xml:space="preserve"> 12</t>
  </si>
  <si>
    <t>－</t>
  </si>
  <si>
    <t>－</t>
  </si>
  <si>
    <t>サービス業（他に
分類されないもの）</t>
  </si>
  <si>
    <t>公務（他に分類
されないもの）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</si>
</sst>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.0_ ;_ * \-#,##0.0_ ;_ * &quot;-&quot;?_ ;_ @_ "/>
    <numFmt numFmtId="178" formatCode="#,##0;[Red]#,##0"/>
    <numFmt numFmtId="179" formatCode="#,##0_ "/>
    <numFmt numFmtId="180" formatCode="#,##0.00;&quot;△ &quot;#,##0.00"/>
    <numFmt numFmtId="181" formatCode="#,##0.00_ "/>
    <numFmt numFmtId="182" formatCode="#,##0.0;&quot;△ &quot;#,##0.0"/>
    <numFmt numFmtId="183" formatCode="0.00_ "/>
    <numFmt numFmtId="184" formatCode="#,##0_);[Red]\(#,##0\)"/>
    <numFmt numFmtId="185" formatCode="#,##0.00_);[Red]\(#,##0.00\)"/>
    <numFmt numFmtId="186" formatCode="0.00_);[Red]\(0.00\)"/>
    <numFmt numFmtId="187" formatCode="0_ "/>
    <numFmt numFmtId="188" formatCode="#,##0.0_ "/>
    <numFmt numFmtId="189" formatCode="0.E+00"/>
    <numFmt numFmtId="190" formatCode="\ &quot;-&quot;0\ "/>
    <numFmt numFmtId="191" formatCode="0_);[Red]\(0\)"/>
    <numFmt numFmtId="192" formatCode="0.0_);[Red]\(0.0\)"/>
    <numFmt numFmtId="193" formatCode="#,##0.0_);[Red]\(#,##0.0\)"/>
  </numFmts>
  <fonts count="2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vertAlign val="superscript"/>
      <sz val="8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7"/>
      <name val="ＭＳ Ｐ明朝"/>
      <family val="1"/>
    </font>
    <font>
      <vertAlign val="superscript"/>
      <sz val="9"/>
      <name val="ＭＳ Ｐ明朝"/>
      <family val="1"/>
    </font>
    <font>
      <sz val="7.5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3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179" fontId="7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4" fontId="7" fillId="0" borderId="0" xfId="0" applyNumberFormat="1" applyFont="1" applyAlignment="1">
      <alignment horizontal="right" vertical="center"/>
    </xf>
    <xf numFmtId="179" fontId="7" fillId="0" borderId="2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179" fontId="0" fillId="0" borderId="3" xfId="0" applyNumberFormat="1" applyBorder="1" applyAlignment="1">
      <alignment horizontal="right" vertical="center"/>
    </xf>
    <xf numFmtId="180" fontId="7" fillId="0" borderId="3" xfId="0" applyNumberFormat="1" applyFont="1" applyBorder="1" applyAlignment="1">
      <alignment horizontal="right" vertical="center"/>
    </xf>
    <xf numFmtId="184" fontId="7" fillId="0" borderId="3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76" fontId="7" fillId="0" borderId="4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top"/>
    </xf>
    <xf numFmtId="176" fontId="7" fillId="0" borderId="6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176" fontId="7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/>
    </xf>
    <xf numFmtId="0" fontId="7" fillId="0" borderId="3" xfId="0" applyFont="1" applyBorder="1" applyAlignment="1">
      <alignment/>
    </xf>
    <xf numFmtId="0" fontId="0" fillId="0" borderId="8" xfId="0" applyBorder="1" applyAlignment="1">
      <alignment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9" fontId="7" fillId="0" borderId="3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9" fontId="7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79" fontId="7" fillId="0" borderId="9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184" fontId="7" fillId="0" borderId="2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191" fontId="7" fillId="0" borderId="0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191" fontId="7" fillId="0" borderId="0" xfId="0" applyNumberFormat="1" applyFont="1" applyAlignment="1">
      <alignment horizontal="right" vertical="center"/>
    </xf>
    <xf numFmtId="192" fontId="7" fillId="0" borderId="0" xfId="0" applyNumberFormat="1" applyFont="1" applyAlignment="1">
      <alignment horizontal="right" vertical="center"/>
    </xf>
    <xf numFmtId="193" fontId="7" fillId="0" borderId="0" xfId="0" applyNumberFormat="1" applyFont="1" applyAlignment="1">
      <alignment horizontal="right" vertical="center"/>
    </xf>
    <xf numFmtId="184" fontId="7" fillId="0" borderId="9" xfId="0" applyNumberFormat="1" applyFont="1" applyBorder="1" applyAlignment="1">
      <alignment horizontal="right" vertical="center"/>
    </xf>
    <xf numFmtId="0" fontId="0" fillId="0" borderId="18" xfId="0" applyBorder="1" applyAlignment="1">
      <alignment/>
    </xf>
    <xf numFmtId="193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4" fontId="6" fillId="0" borderId="0" xfId="0" applyNumberFormat="1" applyFont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184" fontId="0" fillId="0" borderId="0" xfId="0" applyNumberFormat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0" fillId="0" borderId="0" xfId="0" applyNumberFormat="1" applyBorder="1" applyAlignment="1">
      <alignment/>
    </xf>
    <xf numFmtId="41" fontId="7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9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9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6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3" xfId="0" applyFont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5" fillId="0" borderId="23" xfId="0" applyFont="1" applyBorder="1" applyAlignment="1">
      <alignment horizontal="center"/>
    </xf>
    <xf numFmtId="184" fontId="11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0" xfId="0" applyFont="1" applyAlignment="1">
      <alignment horizontal="left" vertical="top" indent="1"/>
    </xf>
    <xf numFmtId="0" fontId="5" fillId="0" borderId="0" xfId="0" applyFont="1" applyFill="1" applyAlignment="1">
      <alignment horizontal="left" indent="1"/>
    </xf>
    <xf numFmtId="0" fontId="7" fillId="0" borderId="22" xfId="0" applyFont="1" applyBorder="1" applyAlignment="1">
      <alignment horizontal="distributed" vertical="center"/>
    </xf>
    <xf numFmtId="179" fontId="7" fillId="0" borderId="0" xfId="0" applyNumberFormat="1" applyFont="1" applyBorder="1" applyAlignment="1">
      <alignment horizontal="right" vertical="center" indent="1"/>
    </xf>
    <xf numFmtId="179" fontId="11" fillId="0" borderId="0" xfId="0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right"/>
    </xf>
    <xf numFmtId="0" fontId="11" fillId="0" borderId="2" xfId="0" applyFont="1" applyBorder="1" applyAlignment="1">
      <alignment horizontal="distributed" vertical="center"/>
    </xf>
    <xf numFmtId="184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1" fillId="0" borderId="0" xfId="0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184" fontId="9" fillId="0" borderId="24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0" fontId="6" fillId="0" borderId="12" xfId="0" applyFont="1" applyBorder="1" applyAlignment="1">
      <alignment horizontal="left" indent="1"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7" fillId="0" borderId="22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0" borderId="12" xfId="0" applyFont="1" applyBorder="1" applyAlignment="1">
      <alignment horizontal="left" indent="1"/>
    </xf>
    <xf numFmtId="0" fontId="10" fillId="0" borderId="0" xfId="0" applyFont="1" applyAlignment="1">
      <alignment horizontal="left" indent="1"/>
    </xf>
    <xf numFmtId="0" fontId="9" fillId="0" borderId="0" xfId="0" applyFont="1" applyAlignment="1">
      <alignment horizontal="right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176" fontId="11" fillId="0" borderId="0" xfId="0" applyNumberFormat="1" applyFont="1" applyAlignment="1">
      <alignment horizontal="right" vertical="center"/>
    </xf>
    <xf numFmtId="182" fontId="11" fillId="0" borderId="0" xfId="0" applyNumberFormat="1" applyFont="1" applyAlignment="1">
      <alignment horizontal="right" vertical="center"/>
    </xf>
    <xf numFmtId="0" fontId="11" fillId="0" borderId="22" xfId="0" applyFont="1" applyBorder="1" applyAlignment="1">
      <alignment horizontal="left" vertical="center" indent="1"/>
    </xf>
    <xf numFmtId="49" fontId="11" fillId="0" borderId="22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right" vertical="center"/>
    </xf>
    <xf numFmtId="179" fontId="9" fillId="0" borderId="30" xfId="0" applyNumberFormat="1" applyFont="1" applyBorder="1" applyAlignment="1">
      <alignment horizontal="center" vertical="top"/>
    </xf>
    <xf numFmtId="179" fontId="13" fillId="0" borderId="30" xfId="0" applyNumberFormat="1" applyFont="1" applyBorder="1" applyAlignment="1">
      <alignment horizontal="center" vertical="center"/>
    </xf>
    <xf numFmtId="182" fontId="11" fillId="0" borderId="0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horizontal="center"/>
    </xf>
    <xf numFmtId="0" fontId="11" fillId="0" borderId="30" xfId="0" applyFont="1" applyBorder="1" applyAlignment="1">
      <alignment horizontal="center" vertical="top"/>
    </xf>
    <xf numFmtId="0" fontId="11" fillId="0" borderId="32" xfId="0" applyFont="1" applyBorder="1" applyAlignment="1">
      <alignment horizontal="center" vertical="center"/>
    </xf>
    <xf numFmtId="179" fontId="11" fillId="0" borderId="0" xfId="0" applyNumberFormat="1" applyFont="1" applyAlignment="1">
      <alignment horizontal="right" vertical="center"/>
    </xf>
    <xf numFmtId="180" fontId="1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right" vertical="center"/>
    </xf>
    <xf numFmtId="183" fontId="11" fillId="0" borderId="0" xfId="0" applyNumberFormat="1" applyFont="1" applyAlignment="1">
      <alignment horizontal="right" vertical="center"/>
    </xf>
    <xf numFmtId="18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180" fontId="11" fillId="0" borderId="0" xfId="0" applyNumberFormat="1" applyFont="1" applyBorder="1" applyAlignment="1">
      <alignment horizontal="right" vertical="center"/>
    </xf>
    <xf numFmtId="183" fontId="11" fillId="0" borderId="0" xfId="0" applyNumberFormat="1" applyFont="1" applyBorder="1" applyAlignment="1">
      <alignment horizontal="right" vertical="center"/>
    </xf>
    <xf numFmtId="185" fontId="11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center"/>
    </xf>
    <xf numFmtId="176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distributed" vertical="center"/>
    </xf>
    <xf numFmtId="0" fontId="7" fillId="0" borderId="21" xfId="0" applyFont="1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left" indent="1"/>
    </xf>
    <xf numFmtId="0" fontId="14" fillId="0" borderId="12" xfId="0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14" fillId="0" borderId="0" xfId="0" applyFont="1" applyAlignment="1">
      <alignment horizontal="left" indent="1"/>
    </xf>
    <xf numFmtId="176" fontId="11" fillId="0" borderId="29" xfId="0" applyNumberFormat="1" applyFont="1" applyBorder="1" applyAlignment="1">
      <alignment horizontal="center" vertical="center"/>
    </xf>
    <xf numFmtId="179" fontId="9" fillId="0" borderId="33" xfId="0" applyNumberFormat="1" applyFont="1" applyBorder="1" applyAlignment="1">
      <alignment horizontal="center"/>
    </xf>
    <xf numFmtId="0" fontId="15" fillId="0" borderId="22" xfId="0" applyFont="1" applyBorder="1" applyAlignment="1">
      <alignment/>
    </xf>
    <xf numFmtId="180" fontId="11" fillId="0" borderId="0" xfId="0" applyNumberFormat="1" applyFont="1" applyFill="1" applyBorder="1" applyAlignment="1">
      <alignment horizontal="right" vertical="center"/>
    </xf>
    <xf numFmtId="176" fontId="11" fillId="0" borderId="31" xfId="0" applyNumberFormat="1" applyFont="1" applyBorder="1" applyAlignment="1">
      <alignment horizontal="center"/>
    </xf>
    <xf numFmtId="176" fontId="11" fillId="0" borderId="30" xfId="0" applyNumberFormat="1" applyFont="1" applyBorder="1" applyAlignment="1">
      <alignment horizontal="center" vertical="top"/>
    </xf>
    <xf numFmtId="0" fontId="15" fillId="0" borderId="0" xfId="0" applyFont="1" applyAlignment="1">
      <alignment/>
    </xf>
    <xf numFmtId="176" fontId="0" fillId="0" borderId="34" xfId="0" applyNumberFormat="1" applyBorder="1" applyAlignment="1">
      <alignment horizontal="center" vertical="center"/>
    </xf>
    <xf numFmtId="176" fontId="11" fillId="0" borderId="32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2" xfId="0" applyFont="1" applyBorder="1" applyAlignment="1">
      <alignment horizontal="left" vertical="center"/>
    </xf>
    <xf numFmtId="193" fontId="0" fillId="0" borderId="0" xfId="0" applyNumberFormat="1" applyBorder="1" applyAlignment="1">
      <alignment/>
    </xf>
    <xf numFmtId="0" fontId="7" fillId="0" borderId="2" xfId="0" applyFont="1" applyBorder="1" applyAlignment="1">
      <alignment horizontal="distributed" vertical="center"/>
    </xf>
    <xf numFmtId="191" fontId="11" fillId="0" borderId="0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191" fontId="11" fillId="0" borderId="0" xfId="0" applyNumberFormat="1" applyFont="1" applyAlignment="1">
      <alignment horizontal="right" vertical="center"/>
    </xf>
    <xf numFmtId="192" fontId="11" fillId="0" borderId="0" xfId="0" applyNumberFormat="1" applyFont="1" applyAlignment="1">
      <alignment horizontal="right" vertical="center"/>
    </xf>
    <xf numFmtId="193" fontId="11" fillId="0" borderId="0" xfId="0" applyNumberFormat="1" applyFont="1" applyAlignment="1">
      <alignment horizontal="right" vertical="center"/>
    </xf>
    <xf numFmtId="0" fontId="15" fillId="0" borderId="26" xfId="0" applyFont="1" applyBorder="1" applyAlignment="1">
      <alignment horizontal="center" vertical="center"/>
    </xf>
    <xf numFmtId="179" fontId="9" fillId="0" borderId="24" xfId="0" applyNumberFormat="1" applyFont="1" applyBorder="1" applyAlignment="1">
      <alignment horizontal="right" vertical="center"/>
    </xf>
    <xf numFmtId="179" fontId="13" fillId="0" borderId="33" xfId="0" applyNumberFormat="1" applyFont="1" applyBorder="1" applyAlignment="1">
      <alignment horizontal="center" vertical="center"/>
    </xf>
    <xf numFmtId="179" fontId="13" fillId="0" borderId="35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Border="1" applyAlignment="1">
      <alignment/>
    </xf>
    <xf numFmtId="179" fontId="11" fillId="0" borderId="0" xfId="0" applyNumberFormat="1" applyFont="1" applyAlignment="1">
      <alignment horizontal="right" vertical="center" indent="1"/>
    </xf>
    <xf numFmtId="181" fontId="11" fillId="0" borderId="0" xfId="0" applyNumberFormat="1" applyFont="1" applyAlignment="1">
      <alignment horizontal="right" vertical="center" indent="1"/>
    </xf>
    <xf numFmtId="179" fontId="7" fillId="0" borderId="0" xfId="0" applyNumberFormat="1" applyFont="1" applyAlignment="1">
      <alignment horizontal="right" vertical="center" indent="1"/>
    </xf>
    <xf numFmtId="181" fontId="7" fillId="0" borderId="0" xfId="0" applyNumberFormat="1" applyFont="1" applyAlignment="1">
      <alignment horizontal="right" vertical="center" indent="1"/>
    </xf>
    <xf numFmtId="0" fontId="15" fillId="0" borderId="0" xfId="0" applyFont="1" applyBorder="1" applyAlignment="1">
      <alignment horizontal="right" indent="1"/>
    </xf>
    <xf numFmtId="0" fontId="15" fillId="0" borderId="0" xfId="0" applyFont="1" applyAlignment="1">
      <alignment horizontal="right" indent="1"/>
    </xf>
    <xf numFmtId="0" fontId="0" fillId="0" borderId="12" xfId="0" applyBorder="1" applyAlignment="1">
      <alignment/>
    </xf>
    <xf numFmtId="179" fontId="9" fillId="0" borderId="34" xfId="0" applyNumberFormat="1" applyFont="1" applyBorder="1" applyAlignment="1">
      <alignment horizontal="center" vertical="center"/>
    </xf>
    <xf numFmtId="179" fontId="9" fillId="0" borderId="36" xfId="0" applyNumberFormat="1" applyFont="1" applyBorder="1" applyAlignment="1">
      <alignment horizontal="right" vertical="center"/>
    </xf>
    <xf numFmtId="179" fontId="13" fillId="0" borderId="35" xfId="0" applyNumberFormat="1" applyFont="1" applyBorder="1" applyAlignment="1">
      <alignment horizontal="left" vertical="center"/>
    </xf>
    <xf numFmtId="179" fontId="13" fillId="0" borderId="30" xfId="0" applyNumberFormat="1" applyFont="1" applyBorder="1" applyAlignment="1">
      <alignment horizontal="left" vertical="center"/>
    </xf>
    <xf numFmtId="179" fontId="15" fillId="0" borderId="0" xfId="0" applyNumberFormat="1" applyFont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179" fontId="15" fillId="0" borderId="0" xfId="0" applyNumberFormat="1" applyFont="1" applyBorder="1" applyAlignment="1">
      <alignment horizontal="right" vertical="center"/>
    </xf>
    <xf numFmtId="179" fontId="9" fillId="0" borderId="36" xfId="0" applyNumberFormat="1" applyFont="1" applyBorder="1" applyAlignment="1">
      <alignment horizontal="center" vertical="center"/>
    </xf>
    <xf numFmtId="184" fontId="9" fillId="0" borderId="36" xfId="0" applyNumberFormat="1" applyFont="1" applyBorder="1" applyAlignment="1">
      <alignment horizontal="right" vertical="center"/>
    </xf>
    <xf numFmtId="184" fontId="9" fillId="0" borderId="37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6" fillId="0" borderId="12" xfId="0" applyFont="1" applyBorder="1" applyAlignment="1">
      <alignment horizontal="right"/>
    </xf>
    <xf numFmtId="0" fontId="15" fillId="0" borderId="21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16" fillId="0" borderId="3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5" fillId="0" borderId="0" xfId="0" applyFont="1" applyBorder="1" applyAlignment="1">
      <alignment horizontal="right" vertical="center" indent="1"/>
    </xf>
    <xf numFmtId="0" fontId="11" fillId="0" borderId="0" xfId="0" applyFont="1" applyBorder="1" applyAlignment="1">
      <alignment horizontal="right" vertical="center" indent="1"/>
    </xf>
    <xf numFmtId="0" fontId="7" fillId="0" borderId="0" xfId="0" applyFont="1" applyBorder="1" applyAlignment="1">
      <alignment vertical="distributed"/>
    </xf>
    <xf numFmtId="0" fontId="7" fillId="0" borderId="22" xfId="0" applyFont="1" applyBorder="1" applyAlignment="1">
      <alignment vertical="distributed"/>
    </xf>
    <xf numFmtId="0" fontId="7" fillId="0" borderId="21" xfId="0" applyFont="1" applyBorder="1" applyAlignment="1">
      <alignment vertical="center"/>
    </xf>
    <xf numFmtId="0" fontId="7" fillId="0" borderId="39" xfId="0" applyFont="1" applyBorder="1" applyAlignment="1">
      <alignment vertical="center" textRotation="255"/>
    </xf>
    <xf numFmtId="0" fontId="11" fillId="0" borderId="40" xfId="0" applyFont="1" applyBorder="1" applyAlignment="1">
      <alignment vertical="center" textRotation="255"/>
    </xf>
    <xf numFmtId="179" fontId="9" fillId="0" borderId="0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Fill="1" applyBorder="1" applyAlignment="1">
      <alignment vertical="center"/>
    </xf>
    <xf numFmtId="186" fontId="9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Alignment="1">
      <alignment horizontal="right" vertical="center"/>
    </xf>
    <xf numFmtId="41" fontId="9" fillId="0" borderId="24" xfId="0" applyNumberFormat="1" applyFont="1" applyBorder="1" applyAlignment="1">
      <alignment horizontal="right" vertical="center"/>
    </xf>
    <xf numFmtId="0" fontId="11" fillId="0" borderId="33" xfId="0" applyFont="1" applyFill="1" applyBorder="1" applyAlignment="1">
      <alignment vertical="top" textRotation="255" wrapText="1" indent="1"/>
    </xf>
    <xf numFmtId="0" fontId="11" fillId="0" borderId="33" xfId="0" applyFont="1" applyFill="1" applyBorder="1" applyAlignment="1">
      <alignment horizontal="center" vertical="top" textRotation="255" wrapText="1" indent="1"/>
    </xf>
    <xf numFmtId="0" fontId="11" fillId="0" borderId="40" xfId="0" applyFont="1" applyFill="1" applyBorder="1" applyAlignment="1">
      <alignment vertical="top" textRotation="255" wrapText="1" indent="1"/>
    </xf>
    <xf numFmtId="0" fontId="7" fillId="0" borderId="41" xfId="0" applyFont="1" applyBorder="1" applyAlignment="1">
      <alignment vertical="distributed"/>
    </xf>
    <xf numFmtId="0" fontId="15" fillId="0" borderId="42" xfId="0" applyFont="1" applyBorder="1" applyAlignment="1">
      <alignment horizontal="distributed" vertical="center"/>
    </xf>
    <xf numFmtId="0" fontId="15" fillId="0" borderId="43" xfId="0" applyFont="1" applyBorder="1" applyAlignment="1">
      <alignment horizontal="distributed" vertical="center"/>
    </xf>
    <xf numFmtId="0" fontId="11" fillId="0" borderId="30" xfId="0" applyFont="1" applyFill="1" applyBorder="1" applyAlignment="1">
      <alignment horizontal="center" vertical="distributed" textRotation="255"/>
    </xf>
    <xf numFmtId="0" fontId="11" fillId="0" borderId="30" xfId="0" applyFont="1" applyFill="1" applyBorder="1" applyAlignment="1">
      <alignment horizontal="center" vertical="distributed" textRotation="255" wrapText="1"/>
    </xf>
    <xf numFmtId="0" fontId="11" fillId="0" borderId="30" xfId="0" applyFont="1" applyFill="1" applyBorder="1" applyAlignment="1">
      <alignment vertical="top" textRotation="255" wrapText="1" indent="1"/>
    </xf>
    <xf numFmtId="0" fontId="11" fillId="0" borderId="30" xfId="0" applyFont="1" applyFill="1" applyBorder="1" applyAlignment="1">
      <alignment horizontal="center" vertical="top" textRotation="255" wrapText="1" indent="1"/>
    </xf>
    <xf numFmtId="0" fontId="11" fillId="0" borderId="44" xfId="0" applyFont="1" applyFill="1" applyBorder="1" applyAlignment="1">
      <alignment vertical="top" textRotation="255" wrapText="1" indent="1"/>
    </xf>
    <xf numFmtId="0" fontId="15" fillId="0" borderId="0" xfId="0" applyFont="1" applyBorder="1" applyAlignment="1">
      <alignment horizontal="distributed" vertical="center"/>
    </xf>
    <xf numFmtId="0" fontId="9" fillId="0" borderId="40" xfId="0" applyFont="1" applyBorder="1" applyAlignment="1">
      <alignment vertical="distributed" textRotation="255"/>
    </xf>
    <xf numFmtId="0" fontId="13" fillId="0" borderId="0" xfId="0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top" indent="1"/>
    </xf>
    <xf numFmtId="49" fontId="11" fillId="0" borderId="0" xfId="0" applyNumberFormat="1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184" fontId="9" fillId="0" borderId="0" xfId="0" applyNumberFormat="1" applyFont="1" applyAlignment="1">
      <alignment vertical="center"/>
    </xf>
    <xf numFmtId="179" fontId="9" fillId="0" borderId="0" xfId="0" applyNumberFormat="1" applyFont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22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center" indent="2"/>
    </xf>
    <xf numFmtId="49" fontId="11" fillId="0" borderId="22" xfId="0" applyNumberFormat="1" applyFont="1" applyBorder="1" applyAlignment="1">
      <alignment horizontal="left" vertical="center" indent="2"/>
    </xf>
    <xf numFmtId="0" fontId="15" fillId="0" borderId="0" xfId="0" applyFont="1" applyAlignment="1">
      <alignment/>
    </xf>
    <xf numFmtId="0" fontId="9" fillId="0" borderId="44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184" fontId="11" fillId="0" borderId="0" xfId="0" applyNumberFormat="1" applyFont="1" applyBorder="1" applyAlignment="1">
      <alignment vertical="center"/>
    </xf>
    <xf numFmtId="184" fontId="11" fillId="0" borderId="0" xfId="0" applyNumberFormat="1" applyFont="1" applyAlignment="1">
      <alignment vertical="center"/>
    </xf>
    <xf numFmtId="181" fontId="11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188" fontId="11" fillId="0" borderId="0" xfId="0" applyNumberFormat="1" applyFont="1" applyAlignment="1">
      <alignment horizontal="right" vertical="center"/>
    </xf>
    <xf numFmtId="179" fontId="9" fillId="0" borderId="0" xfId="0" applyNumberFormat="1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5" fillId="0" borderId="21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distributed" vertical="center"/>
    </xf>
    <xf numFmtId="41" fontId="7" fillId="0" borderId="12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/>
    </xf>
    <xf numFmtId="0" fontId="11" fillId="0" borderId="45" xfId="0" applyFont="1" applyBorder="1" applyAlignment="1">
      <alignment horizontal="center" vertical="center"/>
    </xf>
    <xf numFmtId="41" fontId="11" fillId="0" borderId="0" xfId="0" applyNumberFormat="1" applyFont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/>
    </xf>
    <xf numFmtId="0" fontId="15" fillId="0" borderId="23" xfId="0" applyFont="1" applyBorder="1" applyAlignment="1">
      <alignment/>
    </xf>
    <xf numFmtId="0" fontId="9" fillId="0" borderId="4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79" fontId="11" fillId="0" borderId="0" xfId="0" applyNumberFormat="1" applyFont="1" applyAlignment="1">
      <alignment/>
    </xf>
    <xf numFmtId="179" fontId="11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7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/>
    </xf>
    <xf numFmtId="0" fontId="10" fillId="0" borderId="12" xfId="0" applyFont="1" applyFill="1" applyBorder="1" applyAlignment="1">
      <alignment horizontal="left" indent="1"/>
    </xf>
    <xf numFmtId="0" fontId="9" fillId="0" borderId="22" xfId="0" applyFont="1" applyBorder="1" applyAlignment="1">
      <alignment/>
    </xf>
    <xf numFmtId="179" fontId="11" fillId="0" borderId="0" xfId="0" applyNumberFormat="1" applyFont="1" applyFill="1" applyAlignment="1">
      <alignment horizontal="right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top"/>
    </xf>
    <xf numFmtId="0" fontId="11" fillId="0" borderId="44" xfId="0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0" fontId="11" fillId="0" borderId="22" xfId="0" applyFont="1" applyFill="1" applyBorder="1" applyAlignment="1">
      <alignment vertical="center"/>
    </xf>
    <xf numFmtId="179" fontId="0" fillId="0" borderId="0" xfId="0" applyNumberFormat="1" applyFill="1" applyBorder="1" applyAlignment="1">
      <alignment horizontal="right" vertical="center"/>
    </xf>
    <xf numFmtId="0" fontId="6" fillId="0" borderId="12" xfId="0" applyFont="1" applyFill="1" applyBorder="1" applyAlignment="1">
      <alignment/>
    </xf>
    <xf numFmtId="179" fontId="7" fillId="0" borderId="12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49" fontId="0" fillId="0" borderId="21" xfId="0" applyNumberFormat="1" applyFill="1" applyBorder="1" applyAlignment="1">
      <alignment horizontal="left" vertical="center"/>
    </xf>
    <xf numFmtId="49" fontId="0" fillId="0" borderId="23" xfId="0" applyNumberFormat="1" applyFill="1" applyBorder="1" applyAlignment="1">
      <alignment horizontal="left" vertical="center"/>
    </xf>
    <xf numFmtId="0" fontId="11" fillId="0" borderId="38" xfId="0" applyFont="1" applyBorder="1" applyAlignment="1">
      <alignment horizontal="center"/>
    </xf>
    <xf numFmtId="0" fontId="11" fillId="0" borderId="44" xfId="0" applyFont="1" applyBorder="1" applyAlignment="1">
      <alignment horizontal="center" vertical="top"/>
    </xf>
    <xf numFmtId="179" fontId="11" fillId="0" borderId="0" xfId="0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left" vertical="center" indent="1"/>
    </xf>
    <xf numFmtId="0" fontId="10" fillId="0" borderId="0" xfId="0" applyFont="1" applyFill="1" applyAlignment="1">
      <alignment horizontal="left" indent="1"/>
    </xf>
    <xf numFmtId="0" fontId="11" fillId="0" borderId="33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distributed" vertical="center"/>
    </xf>
    <xf numFmtId="176" fontId="11" fillId="0" borderId="0" xfId="0" applyNumberFormat="1" applyFont="1" applyFill="1" applyAlignment="1">
      <alignment horizontal="right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right" vertical="center"/>
    </xf>
    <xf numFmtId="186" fontId="11" fillId="0" borderId="0" xfId="0" applyNumberFormat="1" applyFont="1" applyFill="1" applyBorder="1" applyAlignment="1">
      <alignment horizontal="right" vertical="center"/>
    </xf>
    <xf numFmtId="182" fontId="11" fillId="0" borderId="0" xfId="0" applyNumberFormat="1" applyFont="1" applyFill="1" applyBorder="1" applyAlignment="1">
      <alignment horizontal="right" vertical="center"/>
    </xf>
    <xf numFmtId="186" fontId="11" fillId="0" borderId="0" xfId="0" applyNumberFormat="1" applyFont="1" applyFill="1" applyAlignment="1">
      <alignment horizontal="right" vertical="center"/>
    </xf>
    <xf numFmtId="182" fontId="11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 indent="1"/>
    </xf>
    <xf numFmtId="0" fontId="7" fillId="0" borderId="46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distributed" vertical="center"/>
    </xf>
    <xf numFmtId="0" fontId="11" fillId="0" borderId="46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right" vertical="center"/>
    </xf>
    <xf numFmtId="0" fontId="0" fillId="0" borderId="22" xfId="0" applyFill="1" applyBorder="1" applyAlignment="1">
      <alignment/>
    </xf>
    <xf numFmtId="0" fontId="0" fillId="0" borderId="46" xfId="0" applyFill="1" applyBorder="1" applyAlignment="1">
      <alignment/>
    </xf>
    <xf numFmtId="176" fontId="0" fillId="0" borderId="0" xfId="0" applyNumberFormat="1" applyFill="1" applyBorder="1" applyAlignment="1">
      <alignment/>
    </xf>
    <xf numFmtId="0" fontId="10" fillId="0" borderId="12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distributed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88" fontId="11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 indent="1"/>
    </xf>
    <xf numFmtId="41" fontId="9" fillId="0" borderId="0" xfId="0" applyNumberFormat="1" applyFont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11" fillId="0" borderId="0" xfId="0" applyNumberFormat="1" applyFont="1" applyAlignment="1">
      <alignment horizontal="right"/>
    </xf>
    <xf numFmtId="41" fontId="11" fillId="0" borderId="0" xfId="0" applyNumberFormat="1" applyFont="1" applyFill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indent="1"/>
    </xf>
    <xf numFmtId="0" fontId="15" fillId="0" borderId="45" xfId="0" applyFont="1" applyBorder="1" applyAlignment="1">
      <alignment/>
    </xf>
    <xf numFmtId="0" fontId="15" fillId="0" borderId="28" xfId="0" applyFont="1" applyBorder="1" applyAlignment="1">
      <alignment/>
    </xf>
    <xf numFmtId="0" fontId="11" fillId="0" borderId="45" xfId="0" applyFont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5" fillId="0" borderId="48" xfId="0" applyFont="1" applyBorder="1" applyAlignment="1">
      <alignment/>
    </xf>
    <xf numFmtId="0" fontId="15" fillId="0" borderId="48" xfId="0" applyFont="1" applyFill="1" applyBorder="1" applyAlignment="1">
      <alignment/>
    </xf>
    <xf numFmtId="0" fontId="9" fillId="0" borderId="4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5" fillId="0" borderId="21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84" fontId="11" fillId="0" borderId="0" xfId="0" applyNumberFormat="1" applyFont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179" fontId="15" fillId="0" borderId="0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15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179" fontId="11" fillId="0" borderId="12" xfId="0" applyNumberFormat="1" applyFont="1" applyBorder="1" applyAlignment="1">
      <alignment horizontal="right" indent="1"/>
    </xf>
    <xf numFmtId="179" fontId="11" fillId="0" borderId="0" xfId="0" applyNumberFormat="1" applyFont="1" applyBorder="1" applyAlignment="1">
      <alignment horizontal="right" vertical="center" indent="1"/>
    </xf>
    <xf numFmtId="0" fontId="11" fillId="0" borderId="12" xfId="0" applyFont="1" applyBorder="1" applyAlignment="1">
      <alignment/>
    </xf>
    <xf numFmtId="0" fontId="11" fillId="0" borderId="47" xfId="0" applyFont="1" applyBorder="1" applyAlignment="1">
      <alignment/>
    </xf>
    <xf numFmtId="0" fontId="9" fillId="0" borderId="44" xfId="0" applyFont="1" applyBorder="1" applyAlignment="1">
      <alignment horizontal="distributed" vertical="center" wrapText="1"/>
    </xf>
    <xf numFmtId="0" fontId="9" fillId="0" borderId="42" xfId="0" applyFont="1" applyBorder="1" applyAlignment="1">
      <alignment horizontal="distributed" vertical="center" wrapText="1"/>
    </xf>
    <xf numFmtId="0" fontId="11" fillId="0" borderId="26" xfId="0" applyFont="1" applyBorder="1" applyAlignment="1">
      <alignment horizontal="distributed" vertical="center"/>
    </xf>
    <xf numFmtId="0" fontId="11" fillId="0" borderId="27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11" fillId="0" borderId="29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 wrapText="1"/>
    </xf>
    <xf numFmtId="0" fontId="11" fillId="0" borderId="24" xfId="0" applyFont="1" applyBorder="1" applyAlignment="1">
      <alignment horizontal="distributed" vertical="center" wrapText="1"/>
    </xf>
    <xf numFmtId="0" fontId="11" fillId="0" borderId="36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176" fontId="11" fillId="0" borderId="0" xfId="0" applyNumberFormat="1" applyFont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1" fillId="0" borderId="2" xfId="0" applyFont="1" applyBorder="1" applyAlignment="1">
      <alignment horizontal="distributed" vertical="center"/>
    </xf>
    <xf numFmtId="0" fontId="13" fillId="0" borderId="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24" xfId="0" applyFont="1" applyBorder="1" applyAlignment="1">
      <alignment horizontal="distributed" vertical="center"/>
    </xf>
    <xf numFmtId="0" fontId="11" fillId="0" borderId="37" xfId="0" applyFont="1" applyBorder="1" applyAlignment="1">
      <alignment horizontal="distributed" vertical="center"/>
    </xf>
    <xf numFmtId="179" fontId="7" fillId="0" borderId="0" xfId="0" applyNumberFormat="1" applyFont="1" applyBorder="1" applyAlignment="1">
      <alignment horizontal="right" vertical="center" indent="1"/>
    </xf>
    <xf numFmtId="176" fontId="11" fillId="0" borderId="0" xfId="0" applyNumberFormat="1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184" fontId="7" fillId="0" borderId="0" xfId="0" applyNumberFormat="1" applyFont="1" applyBorder="1" applyAlignment="1">
      <alignment horizontal="right" vertical="center"/>
    </xf>
    <xf numFmtId="192" fontId="7" fillId="0" borderId="2" xfId="0" applyNumberFormat="1" applyFont="1" applyBorder="1" applyAlignment="1">
      <alignment horizontal="right" vertical="center"/>
    </xf>
    <xf numFmtId="192" fontId="7" fillId="0" borderId="0" xfId="0" applyNumberFormat="1" applyFont="1" applyBorder="1" applyAlignment="1">
      <alignment horizontal="right" vertical="center"/>
    </xf>
    <xf numFmtId="184" fontId="7" fillId="0" borderId="2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1" fillId="0" borderId="0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3" xfId="0" applyFont="1" applyBorder="1" applyAlignment="1">
      <alignment horizontal="left"/>
    </xf>
    <xf numFmtId="0" fontId="7" fillId="0" borderId="2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11" fillId="0" borderId="29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11" fillId="0" borderId="2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76" fontId="0" fillId="0" borderId="52" xfId="0" applyNumberForma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76" fontId="11" fillId="0" borderId="26" xfId="0" applyNumberFormat="1" applyFont="1" applyBorder="1" applyAlignment="1">
      <alignment horizontal="center" vertical="center"/>
    </xf>
    <xf numFmtId="176" fontId="11" fillId="0" borderId="27" xfId="0" applyNumberFormat="1" applyFont="1" applyBorder="1" applyAlignment="1">
      <alignment horizontal="center" vertical="center"/>
    </xf>
    <xf numFmtId="176" fontId="11" fillId="0" borderId="28" xfId="0" applyNumberFormat="1" applyFont="1" applyBorder="1" applyAlignment="1">
      <alignment horizontal="center" vertical="center"/>
    </xf>
    <xf numFmtId="176" fontId="7" fillId="0" borderId="53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54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11" fillId="0" borderId="41" xfId="0" applyNumberFormat="1" applyFont="1" applyBorder="1" applyAlignment="1">
      <alignment vertical="center"/>
    </xf>
    <xf numFmtId="176" fontId="11" fillId="0" borderId="41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4" xfId="0" applyFont="1" applyBorder="1" applyAlignment="1">
      <alignment horizontal="center" vertical="top"/>
    </xf>
    <xf numFmtId="0" fontId="11" fillId="0" borderId="32" xfId="0" applyFont="1" applyBorder="1" applyAlignment="1">
      <alignment horizontal="center" vertical="top"/>
    </xf>
    <xf numFmtId="0" fontId="11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9" fillId="0" borderId="31" xfId="0" applyFont="1" applyBorder="1" applyAlignment="1">
      <alignment horizontal="left"/>
    </xf>
    <xf numFmtId="0" fontId="9" fillId="0" borderId="30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12" xfId="0" applyFont="1" applyBorder="1" applyAlignment="1">
      <alignment horizontal="right"/>
    </xf>
    <xf numFmtId="176" fontId="0" fillId="0" borderId="12" xfId="0" applyNumberForma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79" fontId="6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184" fontId="7" fillId="0" borderId="0" xfId="0" applyNumberFormat="1" applyFont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41" fontId="9" fillId="0" borderId="24" xfId="0" applyNumberFormat="1" applyFont="1" applyBorder="1" applyAlignment="1">
      <alignment horizontal="right" vertical="center"/>
    </xf>
    <xf numFmtId="184" fontId="9" fillId="0" borderId="24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79" fontId="13" fillId="0" borderId="30" xfId="0" applyNumberFormat="1" applyFont="1" applyBorder="1" applyAlignment="1">
      <alignment horizontal="center" vertical="center"/>
    </xf>
    <xf numFmtId="179" fontId="11" fillId="0" borderId="28" xfId="0" applyNumberFormat="1" applyFont="1" applyBorder="1" applyAlignment="1">
      <alignment horizontal="center" vertical="center"/>
    </xf>
    <xf numFmtId="179" fontId="11" fillId="0" borderId="29" xfId="0" applyNumberFormat="1" applyFont="1" applyBorder="1" applyAlignment="1">
      <alignment horizontal="center" vertical="center"/>
    </xf>
    <xf numFmtId="181" fontId="9" fillId="0" borderId="24" xfId="0" applyNumberFormat="1" applyFont="1" applyBorder="1" applyAlignment="1">
      <alignment horizontal="right" vertical="center"/>
    </xf>
    <xf numFmtId="181" fontId="9" fillId="0" borderId="37" xfId="0" applyNumberFormat="1" applyFont="1" applyBorder="1" applyAlignment="1">
      <alignment horizontal="right" vertical="center"/>
    </xf>
    <xf numFmtId="179" fontId="9" fillId="0" borderId="24" xfId="0" applyNumberFormat="1" applyFont="1" applyBorder="1" applyAlignment="1">
      <alignment horizontal="right" vertical="center"/>
    </xf>
    <xf numFmtId="179" fontId="11" fillId="0" borderId="26" xfId="0" applyNumberFormat="1" applyFont="1" applyBorder="1" applyAlignment="1">
      <alignment horizontal="center" vertical="center"/>
    </xf>
    <xf numFmtId="179" fontId="11" fillId="0" borderId="27" xfId="0" applyNumberFormat="1" applyFont="1" applyBorder="1" applyAlignment="1">
      <alignment horizontal="center" vertical="center"/>
    </xf>
    <xf numFmtId="179" fontId="11" fillId="0" borderId="25" xfId="0" applyNumberFormat="1" applyFont="1" applyBorder="1" applyAlignment="1">
      <alignment horizontal="center" vertical="center"/>
    </xf>
    <xf numFmtId="179" fontId="13" fillId="0" borderId="33" xfId="0" applyNumberFormat="1" applyFont="1" applyBorder="1" applyAlignment="1">
      <alignment horizontal="center" vertical="center"/>
    </xf>
    <xf numFmtId="179" fontId="11" fillId="0" borderId="32" xfId="0" applyNumberFormat="1" applyFont="1" applyBorder="1" applyAlignment="1">
      <alignment horizontal="center" vertical="center"/>
    </xf>
    <xf numFmtId="179" fontId="13" fillId="0" borderId="32" xfId="0" applyNumberFormat="1" applyFont="1" applyBorder="1" applyAlignment="1">
      <alignment horizontal="center" vertical="center"/>
    </xf>
    <xf numFmtId="179" fontId="9" fillId="0" borderId="26" xfId="0" applyNumberFormat="1" applyFont="1" applyBorder="1" applyAlignment="1">
      <alignment horizontal="center" vertical="center"/>
    </xf>
    <xf numFmtId="179" fontId="9" fillId="0" borderId="28" xfId="0" applyNumberFormat="1" applyFont="1" applyBorder="1" applyAlignment="1">
      <alignment horizontal="center" vertical="center"/>
    </xf>
    <xf numFmtId="179" fontId="9" fillId="0" borderId="33" xfId="0" applyNumberFormat="1" applyFont="1" applyBorder="1" applyAlignment="1">
      <alignment horizontal="center"/>
    </xf>
    <xf numFmtId="179" fontId="9" fillId="0" borderId="40" xfId="0" applyNumberFormat="1" applyFont="1" applyBorder="1" applyAlignment="1">
      <alignment horizontal="center"/>
    </xf>
    <xf numFmtId="179" fontId="9" fillId="0" borderId="30" xfId="0" applyNumberFormat="1" applyFont="1" applyBorder="1" applyAlignment="1">
      <alignment horizontal="center" vertical="top"/>
    </xf>
    <xf numFmtId="179" fontId="9" fillId="0" borderId="44" xfId="0" applyNumberFormat="1" applyFont="1" applyBorder="1" applyAlignment="1">
      <alignment horizontal="center" vertical="top"/>
    </xf>
    <xf numFmtId="179" fontId="9" fillId="0" borderId="29" xfId="0" applyNumberFormat="1" applyFont="1" applyBorder="1" applyAlignment="1">
      <alignment horizontal="center" vertical="center"/>
    </xf>
    <xf numFmtId="179" fontId="13" fillId="0" borderId="35" xfId="0" applyNumberFormat="1" applyFont="1" applyBorder="1" applyAlignment="1">
      <alignment horizontal="left" vertical="center"/>
    </xf>
    <xf numFmtId="179" fontId="13" fillId="0" borderId="3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1" fillId="0" borderId="3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2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6" fillId="0" borderId="44" xfId="0" applyFont="1" applyBorder="1" applyAlignment="1">
      <alignment horizontal="center" vertical="distributed"/>
    </xf>
    <xf numFmtId="0" fontId="6" fillId="0" borderId="42" xfId="0" applyFont="1" applyBorder="1" applyAlignment="1">
      <alignment horizontal="center" vertical="distributed"/>
    </xf>
    <xf numFmtId="0" fontId="6" fillId="0" borderId="43" xfId="0" applyFont="1" applyBorder="1" applyAlignment="1">
      <alignment horizontal="center" vertical="distributed"/>
    </xf>
    <xf numFmtId="0" fontId="11" fillId="0" borderId="27" xfId="0" applyFont="1" applyFill="1" applyBorder="1" applyAlignment="1">
      <alignment horizontal="center" vertical="distributed" textRotation="255" wrapText="1"/>
    </xf>
    <xf numFmtId="0" fontId="11" fillId="0" borderId="33" xfId="0" applyFont="1" applyFill="1" applyBorder="1" applyAlignment="1">
      <alignment horizontal="center" vertical="distributed" textRotation="255" wrapText="1"/>
    </xf>
    <xf numFmtId="0" fontId="11" fillId="0" borderId="27" xfId="0" applyFont="1" applyFill="1" applyBorder="1" applyAlignment="1">
      <alignment horizontal="center" vertical="distributed" textRotation="255"/>
    </xf>
    <xf numFmtId="0" fontId="11" fillId="0" borderId="33" xfId="0" applyFont="1" applyFill="1" applyBorder="1" applyAlignment="1">
      <alignment horizontal="center" vertical="distributed" textRotation="255"/>
    </xf>
    <xf numFmtId="0" fontId="11" fillId="0" borderId="26" xfId="0" applyFont="1" applyFill="1" applyBorder="1" applyAlignment="1">
      <alignment horizontal="center" vertical="distributed" textRotation="255"/>
    </xf>
    <xf numFmtId="0" fontId="11" fillId="0" borderId="34" xfId="0" applyFont="1" applyFill="1" applyBorder="1" applyAlignment="1">
      <alignment horizontal="center" vertical="distributed" textRotation="255"/>
    </xf>
    <xf numFmtId="184" fontId="9" fillId="0" borderId="0" xfId="0" applyNumberFormat="1" applyFont="1" applyFill="1" applyBorder="1" applyAlignment="1">
      <alignment vertical="center"/>
    </xf>
    <xf numFmtId="0" fontId="9" fillId="0" borderId="41" xfId="0" applyFont="1" applyBorder="1" applyAlignment="1">
      <alignment horizontal="distributed" vertical="top" wrapText="1"/>
    </xf>
    <xf numFmtId="0" fontId="9" fillId="0" borderId="0" xfId="0" applyFont="1" applyBorder="1" applyAlignment="1">
      <alignment horizontal="distributed" vertical="top"/>
    </xf>
    <xf numFmtId="0" fontId="9" fillId="0" borderId="22" xfId="0" applyFont="1" applyBorder="1" applyAlignment="1">
      <alignment horizontal="distributed" vertical="top"/>
    </xf>
    <xf numFmtId="0" fontId="9" fillId="0" borderId="44" xfId="0" applyFont="1" applyBorder="1" applyAlignment="1">
      <alignment horizontal="distributed" vertical="top" wrapText="1"/>
    </xf>
    <xf numFmtId="0" fontId="9" fillId="0" borderId="42" xfId="0" applyFont="1" applyBorder="1" applyAlignment="1">
      <alignment horizontal="distributed" vertical="top"/>
    </xf>
    <xf numFmtId="0" fontId="9" fillId="0" borderId="43" xfId="0" applyFont="1" applyBorder="1" applyAlignment="1">
      <alignment horizontal="distributed" vertical="top"/>
    </xf>
    <xf numFmtId="0" fontId="9" fillId="0" borderId="35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distributed" textRotation="255"/>
    </xf>
    <xf numFmtId="0" fontId="9" fillId="0" borderId="30" xfId="0" applyFont="1" applyBorder="1" applyAlignment="1">
      <alignment horizontal="center" vertical="distributed" textRotation="255"/>
    </xf>
    <xf numFmtId="0" fontId="13" fillId="0" borderId="41" xfId="0" applyFont="1" applyBorder="1" applyAlignment="1">
      <alignment horizontal="distributed" vertical="top" wrapText="1"/>
    </xf>
    <xf numFmtId="0" fontId="13" fillId="0" borderId="0" xfId="0" applyFont="1" applyBorder="1" applyAlignment="1">
      <alignment horizontal="distributed" vertical="top"/>
    </xf>
    <xf numFmtId="0" fontId="13" fillId="0" borderId="22" xfId="0" applyFont="1" applyBorder="1" applyAlignment="1">
      <alignment horizontal="distributed" vertical="top"/>
    </xf>
    <xf numFmtId="0" fontId="9" fillId="0" borderId="41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13" fillId="0" borderId="41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44" xfId="0" applyFont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9" fillId="0" borderId="43" xfId="0" applyFont="1" applyBorder="1" applyAlignment="1">
      <alignment horizontal="distributed" vertical="center"/>
    </xf>
    <xf numFmtId="0" fontId="9" fillId="0" borderId="41" xfId="0" applyFont="1" applyBorder="1" applyAlignment="1">
      <alignment horizontal="distributed" vertical="center"/>
    </xf>
    <xf numFmtId="0" fontId="15" fillId="0" borderId="26" xfId="0" applyFont="1" applyBorder="1" applyAlignment="1">
      <alignment horizontal="distributed" vertical="center"/>
    </xf>
    <xf numFmtId="0" fontId="15" fillId="0" borderId="27" xfId="0" applyFont="1" applyBorder="1" applyAlignment="1">
      <alignment horizontal="distributed" vertical="center"/>
    </xf>
    <xf numFmtId="0" fontId="15" fillId="0" borderId="34" xfId="0" applyFont="1" applyBorder="1" applyAlignment="1">
      <alignment horizontal="distributed" vertical="center"/>
    </xf>
    <xf numFmtId="0" fontId="15" fillId="0" borderId="33" xfId="0" applyFont="1" applyBorder="1" applyAlignment="1">
      <alignment horizontal="distributed" vertical="center"/>
    </xf>
    <xf numFmtId="0" fontId="9" fillId="0" borderId="44" xfId="0" applyFont="1" applyBorder="1" applyAlignment="1">
      <alignment horizontal="distributed" vertical="center" wrapText="1"/>
    </xf>
    <xf numFmtId="0" fontId="9" fillId="0" borderId="42" xfId="0" applyFont="1" applyBorder="1" applyAlignment="1">
      <alignment horizontal="distributed" vertical="center"/>
    </xf>
    <xf numFmtId="0" fontId="9" fillId="0" borderId="43" xfId="0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52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4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22" xfId="0" applyFont="1" applyBorder="1" applyAlignment="1">
      <alignment horizontal="distributed"/>
    </xf>
    <xf numFmtId="184" fontId="9" fillId="0" borderId="0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vertical="center"/>
    </xf>
    <xf numFmtId="0" fontId="9" fillId="0" borderId="41" xfId="0" applyFont="1" applyBorder="1" applyAlignment="1">
      <alignment horizontal="distributed" wrapText="1"/>
    </xf>
    <xf numFmtId="0" fontId="9" fillId="0" borderId="0" xfId="0" applyFont="1" applyBorder="1" applyAlignment="1">
      <alignment horizontal="distributed" wrapText="1"/>
    </xf>
    <xf numFmtId="0" fontId="9" fillId="0" borderId="22" xfId="0" applyFont="1" applyBorder="1" applyAlignment="1">
      <alignment horizontal="distributed" wrapText="1"/>
    </xf>
    <xf numFmtId="0" fontId="9" fillId="0" borderId="40" xfId="0" applyFont="1" applyBorder="1" applyAlignment="1">
      <alignment horizontal="distributed"/>
    </xf>
    <xf numFmtId="0" fontId="9" fillId="0" borderId="52" xfId="0" applyFont="1" applyBorder="1" applyAlignment="1">
      <alignment horizontal="distributed"/>
    </xf>
    <xf numFmtId="0" fontId="9" fillId="0" borderId="34" xfId="0" applyFont="1" applyBorder="1" applyAlignment="1">
      <alignment horizontal="distributed"/>
    </xf>
    <xf numFmtId="41" fontId="9" fillId="0" borderId="0" xfId="0" applyNumberFormat="1" applyFont="1" applyBorder="1" applyAlignment="1">
      <alignment horizontal="right" vertical="center"/>
    </xf>
    <xf numFmtId="0" fontId="9" fillId="0" borderId="41" xfId="0" applyFont="1" applyBorder="1" applyAlignment="1">
      <alignment horizontal="center" vertical="distributed" textRotation="255"/>
    </xf>
    <xf numFmtId="0" fontId="9" fillId="0" borderId="44" xfId="0" applyFont="1" applyBorder="1" applyAlignment="1">
      <alignment horizontal="center" vertical="distributed" textRotation="255"/>
    </xf>
    <xf numFmtId="0" fontId="13" fillId="0" borderId="0" xfId="0" applyFont="1" applyBorder="1" applyAlignment="1">
      <alignment horizontal="distributed" vertical="center" wrapText="1"/>
    </xf>
    <xf numFmtId="0" fontId="13" fillId="0" borderId="22" xfId="0" applyFont="1" applyBorder="1" applyAlignment="1">
      <alignment horizontal="distributed" vertical="center" wrapText="1"/>
    </xf>
    <xf numFmtId="0" fontId="13" fillId="0" borderId="41" xfId="0" applyFont="1" applyBorder="1" applyAlignment="1">
      <alignment horizontal="distributed" wrapText="1"/>
    </xf>
    <xf numFmtId="0" fontId="13" fillId="0" borderId="0" xfId="0" applyFont="1" applyBorder="1" applyAlignment="1">
      <alignment horizontal="distributed" wrapText="1"/>
    </xf>
    <xf numFmtId="0" fontId="13" fillId="0" borderId="22" xfId="0" applyFont="1" applyBorder="1" applyAlignment="1">
      <alignment horizontal="distributed" wrapText="1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79" fontId="9" fillId="0" borderId="0" xfId="0" applyNumberFormat="1" applyFont="1" applyAlignment="1">
      <alignment vertical="center"/>
    </xf>
    <xf numFmtId="0" fontId="11" fillId="0" borderId="29" xfId="0" applyFont="1" applyBorder="1" applyAlignment="1">
      <alignment horizontal="distributed" vertical="center" wrapText="1"/>
    </xf>
    <xf numFmtId="179" fontId="9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0" fontId="9" fillId="0" borderId="29" xfId="0" applyFont="1" applyBorder="1" applyAlignment="1">
      <alignment horizontal="distributed" vertical="center" wrapText="1"/>
    </xf>
    <xf numFmtId="0" fontId="9" fillId="0" borderId="29" xfId="0" applyFont="1" applyBorder="1" applyAlignment="1">
      <alignment horizontal="distributed" vertical="center"/>
    </xf>
    <xf numFmtId="41" fontId="11" fillId="0" borderId="0" xfId="0" applyNumberFormat="1" applyFont="1" applyBorder="1" applyAlignment="1">
      <alignment horizontal="right" vertical="center"/>
    </xf>
    <xf numFmtId="188" fontId="11" fillId="0" borderId="0" xfId="0" applyNumberFormat="1" applyFont="1" applyAlignment="1">
      <alignment vertical="center"/>
    </xf>
    <xf numFmtId="188" fontId="11" fillId="0" borderId="0" xfId="0" applyNumberFormat="1" applyFont="1" applyAlignment="1">
      <alignment horizontal="right" vertical="center"/>
    </xf>
    <xf numFmtId="41" fontId="11" fillId="0" borderId="0" xfId="0" applyNumberFormat="1" applyFont="1" applyAlignment="1">
      <alignment horizontal="right" vertical="center"/>
    </xf>
    <xf numFmtId="184" fontId="11" fillId="0" borderId="0" xfId="0" applyNumberFormat="1" applyFont="1" applyBorder="1" applyAlignment="1">
      <alignment vertical="center"/>
    </xf>
    <xf numFmtId="184" fontId="11" fillId="0" borderId="0" xfId="0" applyNumberFormat="1" applyFont="1" applyAlignment="1">
      <alignment vertical="center"/>
    </xf>
    <xf numFmtId="184" fontId="9" fillId="0" borderId="0" xfId="0" applyNumberFormat="1" applyFont="1" applyAlignment="1">
      <alignment vertical="center"/>
    </xf>
    <xf numFmtId="0" fontId="9" fillId="0" borderId="3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84" fontId="6" fillId="0" borderId="0" xfId="0" applyNumberFormat="1" applyFont="1" applyAlignment="1">
      <alignment vertical="center"/>
    </xf>
    <xf numFmtId="0" fontId="9" fillId="0" borderId="44" xfId="0" applyFont="1" applyBorder="1" applyAlignment="1">
      <alignment horizontal="center" vertical="top"/>
    </xf>
    <xf numFmtId="0" fontId="13" fillId="0" borderId="30" xfId="0" applyFont="1" applyBorder="1" applyAlignment="1">
      <alignment horizontal="center" vertical="top"/>
    </xf>
    <xf numFmtId="0" fontId="13" fillId="0" borderId="29" xfId="0" applyFont="1" applyBorder="1" applyAlignment="1">
      <alignment horizontal="distributed" vertical="center" wrapText="1"/>
    </xf>
    <xf numFmtId="0" fontId="13" fillId="0" borderId="29" xfId="0" applyFont="1" applyBorder="1" applyAlignment="1">
      <alignment horizontal="distributed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181" fontId="11" fillId="0" borderId="0" xfId="0" applyNumberFormat="1" applyFont="1" applyAlignment="1">
      <alignment horizontal="right" vertical="center"/>
    </xf>
    <xf numFmtId="0" fontId="11" fillId="0" borderId="2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81" fontId="15" fillId="0" borderId="0" xfId="0" applyNumberFormat="1" applyFont="1" applyAlignment="1">
      <alignment horizontal="right" vertic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1" fillId="0" borderId="4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1" fillId="0" borderId="31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 vertical="top"/>
    </xf>
    <xf numFmtId="0" fontId="11" fillId="0" borderId="30" xfId="0" applyFont="1" applyFill="1" applyBorder="1" applyAlignment="1">
      <alignment horizontal="center" vertical="top"/>
    </xf>
    <xf numFmtId="0" fontId="11" fillId="0" borderId="38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vertical="top"/>
    </xf>
    <xf numFmtId="0" fontId="11" fillId="0" borderId="44" xfId="0" applyFont="1" applyFill="1" applyBorder="1" applyAlignment="1">
      <alignment horizontal="center" vertical="top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top"/>
    </xf>
    <xf numFmtId="0" fontId="11" fillId="0" borderId="43" xfId="0" applyFont="1" applyFill="1" applyBorder="1" applyAlignment="1">
      <alignment horizontal="center" vertical="top"/>
    </xf>
    <xf numFmtId="0" fontId="9" fillId="0" borderId="4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distributed" vertical="center"/>
    </xf>
    <xf numFmtId="0" fontId="11" fillId="0" borderId="43" xfId="0" applyFont="1" applyBorder="1" applyAlignment="1">
      <alignment horizontal="distributed" vertical="center"/>
    </xf>
    <xf numFmtId="0" fontId="11" fillId="0" borderId="31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5" xfId="0" applyFont="1" applyBorder="1" applyAlignment="1">
      <alignment horizontal="center" vertical="top"/>
    </xf>
    <xf numFmtId="0" fontId="11" fillId="0" borderId="30" xfId="0" applyFont="1" applyBorder="1" applyAlignment="1">
      <alignment horizontal="center" vertical="top"/>
    </xf>
    <xf numFmtId="0" fontId="11" fillId="0" borderId="35" xfId="0" applyFont="1" applyBorder="1" applyAlignment="1">
      <alignment horizontal="center" vertical="top"/>
    </xf>
    <xf numFmtId="0" fontId="11" fillId="0" borderId="30" xfId="0" applyFont="1" applyBorder="1" applyAlignment="1">
      <alignment horizontal="center" vertical="top"/>
    </xf>
    <xf numFmtId="176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/>
    </xf>
    <xf numFmtId="0" fontId="11" fillId="0" borderId="4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176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/>
    </xf>
    <xf numFmtId="0" fontId="13" fillId="0" borderId="22" xfId="0" applyFont="1" applyFill="1" applyBorder="1" applyAlignment="1">
      <alignment horizontal="distributed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4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 wrapText="1"/>
    </xf>
    <xf numFmtId="0" fontId="18" fillId="0" borderId="2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L29" sqref="L29"/>
    </sheetView>
  </sheetViews>
  <sheetFormatPr defaultColWidth="9.00390625" defaultRowHeight="13.5"/>
  <cols>
    <col min="1" max="1" width="8.75390625" style="0" customWidth="1"/>
    <col min="2" max="10" width="8.125" style="0" customWidth="1"/>
  </cols>
  <sheetData>
    <row r="1" spans="1:9" ht="26.2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</row>
    <row r="2" spans="1:10" ht="22.5" customHeight="1">
      <c r="A2" s="146" t="s">
        <v>347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2:10" ht="13.5">
      <c r="B3" s="88"/>
      <c r="C3" s="88"/>
      <c r="D3" s="88"/>
      <c r="E3" s="88"/>
      <c r="F3" s="88"/>
      <c r="G3" s="88"/>
      <c r="H3" s="88"/>
      <c r="I3" s="88"/>
      <c r="J3" s="172" t="s">
        <v>1</v>
      </c>
    </row>
    <row r="4" spans="1:10" ht="15" customHeight="1">
      <c r="A4" s="538" t="s">
        <v>2</v>
      </c>
      <c r="B4" s="538" t="s">
        <v>3</v>
      </c>
      <c r="C4" s="540" t="s">
        <v>4</v>
      </c>
      <c r="D4" s="540"/>
      <c r="E4" s="540"/>
      <c r="F4" s="191" t="s">
        <v>5</v>
      </c>
      <c r="G4" s="191" t="s">
        <v>6</v>
      </c>
      <c r="H4" s="191" t="s">
        <v>7</v>
      </c>
      <c r="I4" s="543" t="s">
        <v>8</v>
      </c>
      <c r="J4" s="544"/>
    </row>
    <row r="5" spans="1:10" ht="15" customHeight="1">
      <c r="A5" s="539"/>
      <c r="B5" s="539"/>
      <c r="C5" s="179" t="s">
        <v>9</v>
      </c>
      <c r="D5" s="179" t="s">
        <v>10</v>
      </c>
      <c r="E5" s="179" t="s">
        <v>11</v>
      </c>
      <c r="F5" s="192" t="s">
        <v>12</v>
      </c>
      <c r="G5" s="192" t="s">
        <v>355</v>
      </c>
      <c r="H5" s="192" t="s">
        <v>13</v>
      </c>
      <c r="I5" s="179" t="s">
        <v>14</v>
      </c>
      <c r="J5" s="193" t="s">
        <v>15</v>
      </c>
    </row>
    <row r="6" spans="1:10" ht="5.25" customHeight="1">
      <c r="A6" s="159"/>
      <c r="B6" s="181"/>
      <c r="C6" s="181"/>
      <c r="D6" s="181"/>
      <c r="E6" s="181"/>
      <c r="F6" s="182"/>
      <c r="G6" s="182"/>
      <c r="H6" s="182"/>
      <c r="I6" s="181"/>
      <c r="J6" s="181"/>
    </row>
    <row r="7" spans="1:10" ht="13.5">
      <c r="A7" s="159" t="s">
        <v>356</v>
      </c>
      <c r="B7" s="194">
        <v>13792</v>
      </c>
      <c r="C7" s="194">
        <f>SUM(D7:E7)</f>
        <v>63218</v>
      </c>
      <c r="D7" s="194">
        <v>31345</v>
      </c>
      <c r="E7" s="194">
        <v>31873</v>
      </c>
      <c r="F7" s="195">
        <f>D7/E7*100</f>
        <v>98.3434254698334</v>
      </c>
      <c r="G7" s="339" t="s">
        <v>364</v>
      </c>
      <c r="H7" s="197">
        <f>C7/B7</f>
        <v>4.583671693735499</v>
      </c>
      <c r="I7" s="142">
        <v>4295</v>
      </c>
      <c r="J7" s="198">
        <v>7.29</v>
      </c>
    </row>
    <row r="8" spans="1:10" ht="13.5">
      <c r="A8" s="159">
        <v>30</v>
      </c>
      <c r="B8" s="194">
        <v>16671</v>
      </c>
      <c r="C8" s="194">
        <f aca="true" t="shared" si="0" ref="C8:C19">SUM(D8:E8)</f>
        <v>76313</v>
      </c>
      <c r="D8" s="194">
        <v>38353</v>
      </c>
      <c r="E8" s="194">
        <v>37960</v>
      </c>
      <c r="F8" s="195">
        <f aca="true" t="shared" si="1" ref="F8:F20">D8/E8*100</f>
        <v>101.03530031612222</v>
      </c>
      <c r="G8" s="194">
        <v>3337</v>
      </c>
      <c r="H8" s="197">
        <f aca="true" t="shared" si="2" ref="H8:H20">C8/B8</f>
        <v>4.577589826645072</v>
      </c>
      <c r="I8" s="142">
        <f>C8-C7</f>
        <v>13095</v>
      </c>
      <c r="J8" s="198">
        <f>C8/C7*100-100</f>
        <v>20.714037141320517</v>
      </c>
    </row>
    <row r="9" spans="1:10" ht="13.5">
      <c r="A9" s="159">
        <v>35</v>
      </c>
      <c r="B9" s="194">
        <v>20186</v>
      </c>
      <c r="C9" s="194">
        <f t="shared" si="0"/>
        <v>81951</v>
      </c>
      <c r="D9" s="194">
        <v>40598</v>
      </c>
      <c r="E9" s="194">
        <v>41353</v>
      </c>
      <c r="F9" s="195">
        <f t="shared" si="1"/>
        <v>98.17425579764468</v>
      </c>
      <c r="G9" s="194">
        <v>3517</v>
      </c>
      <c r="H9" s="197">
        <f t="shared" si="2"/>
        <v>4.0597939165758445</v>
      </c>
      <c r="I9" s="142">
        <f aca="true" t="shared" si="3" ref="I9:I19">C9-C8</f>
        <v>5638</v>
      </c>
      <c r="J9" s="198">
        <f aca="true" t="shared" si="4" ref="J9:J19">C9/C8*100-100</f>
        <v>7.3879941818563</v>
      </c>
    </row>
    <row r="10" spans="1:10" ht="13.5">
      <c r="A10" s="159">
        <v>40</v>
      </c>
      <c r="B10" s="194">
        <v>27671</v>
      </c>
      <c r="C10" s="194">
        <f t="shared" si="0"/>
        <v>100719</v>
      </c>
      <c r="D10" s="194">
        <v>50590</v>
      </c>
      <c r="E10" s="194">
        <v>50129</v>
      </c>
      <c r="F10" s="195">
        <f t="shared" si="1"/>
        <v>100.91962736140756</v>
      </c>
      <c r="G10" s="194">
        <v>4128</v>
      </c>
      <c r="H10" s="197">
        <f t="shared" si="2"/>
        <v>3.6398756821220775</v>
      </c>
      <c r="I10" s="142">
        <f t="shared" si="3"/>
        <v>18768</v>
      </c>
      <c r="J10" s="198">
        <f t="shared" si="4"/>
        <v>22.901489914705138</v>
      </c>
    </row>
    <row r="11" spans="1:10" ht="3.75" customHeight="1">
      <c r="A11" s="159"/>
      <c r="B11" s="194"/>
      <c r="C11" s="194"/>
      <c r="D11" s="194"/>
      <c r="E11" s="194"/>
      <c r="F11" s="195"/>
      <c r="G11" s="199"/>
      <c r="H11" s="197"/>
      <c r="I11" s="142"/>
      <c r="J11" s="198"/>
    </row>
    <row r="12" spans="1:10" ht="13.5">
      <c r="A12" s="159">
        <v>45</v>
      </c>
      <c r="B12" s="194">
        <v>34037</v>
      </c>
      <c r="C12" s="194">
        <f t="shared" si="0"/>
        <v>117057</v>
      </c>
      <c r="D12" s="194">
        <v>58582</v>
      </c>
      <c r="E12" s="194">
        <v>58475</v>
      </c>
      <c r="F12" s="195">
        <f t="shared" si="1"/>
        <v>100.18298418127405</v>
      </c>
      <c r="G12" s="194">
        <v>4817</v>
      </c>
      <c r="H12" s="197">
        <f t="shared" si="2"/>
        <v>3.439110379880718</v>
      </c>
      <c r="I12" s="142">
        <f>C12-C10</f>
        <v>16338</v>
      </c>
      <c r="J12" s="198">
        <f>C12/C10*100-100</f>
        <v>16.221368361480955</v>
      </c>
    </row>
    <row r="13" spans="1:10" ht="13.5">
      <c r="A13" s="159">
        <v>50</v>
      </c>
      <c r="B13" s="194">
        <v>42901</v>
      </c>
      <c r="C13" s="194">
        <f t="shared" si="0"/>
        <v>138129</v>
      </c>
      <c r="D13" s="194">
        <v>69303</v>
      </c>
      <c r="E13" s="194">
        <v>68826</v>
      </c>
      <c r="F13" s="195">
        <f t="shared" si="1"/>
        <v>100.69305204428558</v>
      </c>
      <c r="G13" s="194">
        <v>5708</v>
      </c>
      <c r="H13" s="197">
        <f t="shared" si="2"/>
        <v>3.2197151581548216</v>
      </c>
      <c r="I13" s="142">
        <f t="shared" si="3"/>
        <v>21072</v>
      </c>
      <c r="J13" s="198">
        <f t="shared" si="4"/>
        <v>18.001486455316652</v>
      </c>
    </row>
    <row r="14" spans="1:10" ht="13.5">
      <c r="A14" s="159">
        <v>55</v>
      </c>
      <c r="B14" s="194">
        <v>46991</v>
      </c>
      <c r="C14" s="194">
        <f t="shared" si="0"/>
        <v>142675</v>
      </c>
      <c r="D14" s="194">
        <v>71437</v>
      </c>
      <c r="E14" s="194">
        <v>71238</v>
      </c>
      <c r="F14" s="195">
        <f t="shared" si="1"/>
        <v>100.27934529324236</v>
      </c>
      <c r="G14" s="194">
        <v>5895</v>
      </c>
      <c r="H14" s="197">
        <f t="shared" si="2"/>
        <v>3.036219701644996</v>
      </c>
      <c r="I14" s="142">
        <f t="shared" si="3"/>
        <v>4546</v>
      </c>
      <c r="J14" s="198">
        <f t="shared" si="4"/>
        <v>3.291126410818876</v>
      </c>
    </row>
    <row r="15" spans="1:10" ht="13.5">
      <c r="A15" s="159">
        <v>60</v>
      </c>
      <c r="B15" s="194">
        <v>49788</v>
      </c>
      <c r="C15" s="194">
        <f t="shared" si="0"/>
        <v>146523</v>
      </c>
      <c r="D15" s="194">
        <v>73070</v>
      </c>
      <c r="E15" s="194">
        <v>73453</v>
      </c>
      <c r="F15" s="195">
        <f t="shared" si="1"/>
        <v>99.47857813840143</v>
      </c>
      <c r="G15" s="194">
        <v>6052</v>
      </c>
      <c r="H15" s="197">
        <f t="shared" si="2"/>
        <v>2.9429380573632202</v>
      </c>
      <c r="I15" s="142">
        <f t="shared" si="3"/>
        <v>3848</v>
      </c>
      <c r="J15" s="198">
        <f t="shared" si="4"/>
        <v>2.69703872437357</v>
      </c>
    </row>
    <row r="16" spans="1:10" ht="3.75" customHeight="1">
      <c r="A16" s="159"/>
      <c r="B16" s="194"/>
      <c r="C16" s="194"/>
      <c r="D16" s="194"/>
      <c r="E16" s="194"/>
      <c r="F16" s="195"/>
      <c r="G16" s="199"/>
      <c r="H16" s="197"/>
      <c r="I16" s="142"/>
      <c r="J16" s="198"/>
    </row>
    <row r="17" spans="1:10" ht="13.5">
      <c r="A17" s="185" t="s">
        <v>357</v>
      </c>
      <c r="B17" s="194">
        <v>56712</v>
      </c>
      <c r="C17" s="194">
        <f t="shared" si="0"/>
        <v>152824</v>
      </c>
      <c r="D17" s="194">
        <v>76642</v>
      </c>
      <c r="E17" s="194">
        <v>76182</v>
      </c>
      <c r="F17" s="195">
        <f t="shared" si="1"/>
        <v>100.60381717466068</v>
      </c>
      <c r="G17" s="194">
        <v>6268</v>
      </c>
      <c r="H17" s="197">
        <f t="shared" si="2"/>
        <v>2.6947383269854703</v>
      </c>
      <c r="I17" s="142">
        <f>C17-C15</f>
        <v>6301</v>
      </c>
      <c r="J17" s="198">
        <f>C17/C15*100-100</f>
        <v>4.300348750708082</v>
      </c>
    </row>
    <row r="18" spans="1:10" ht="13.5">
      <c r="A18" s="186" t="s">
        <v>358</v>
      </c>
      <c r="B18" s="194">
        <v>62144</v>
      </c>
      <c r="C18" s="194">
        <f t="shared" si="0"/>
        <v>157884</v>
      </c>
      <c r="D18" s="194">
        <v>79020</v>
      </c>
      <c r="E18" s="194">
        <v>78864</v>
      </c>
      <c r="F18" s="195">
        <f t="shared" si="1"/>
        <v>100.19780888618382</v>
      </c>
      <c r="G18" s="194">
        <v>6476</v>
      </c>
      <c r="H18" s="197">
        <f t="shared" si="2"/>
        <v>2.540615345005149</v>
      </c>
      <c r="I18" s="142">
        <f t="shared" si="3"/>
        <v>5060</v>
      </c>
      <c r="J18" s="198">
        <f t="shared" si="4"/>
        <v>3.310998272522639</v>
      </c>
    </row>
    <row r="19" spans="1:10" ht="13.5">
      <c r="A19" s="186">
        <v>12</v>
      </c>
      <c r="B19" s="200">
        <v>69074</v>
      </c>
      <c r="C19" s="200">
        <f t="shared" si="0"/>
        <v>164709</v>
      </c>
      <c r="D19" s="200">
        <v>82542</v>
      </c>
      <c r="E19" s="200">
        <v>82167</v>
      </c>
      <c r="F19" s="201">
        <f t="shared" si="1"/>
        <v>100.45638760086166</v>
      </c>
      <c r="G19" s="200">
        <v>6756</v>
      </c>
      <c r="H19" s="202">
        <f t="shared" si="2"/>
        <v>2.384529634884327</v>
      </c>
      <c r="I19" s="155">
        <f t="shared" si="3"/>
        <v>6825</v>
      </c>
      <c r="J19" s="203">
        <f t="shared" si="4"/>
        <v>4.322793949988608</v>
      </c>
    </row>
    <row r="20" spans="1:10" ht="13.5">
      <c r="A20" s="169" t="s">
        <v>254</v>
      </c>
      <c r="B20" s="8">
        <v>74768</v>
      </c>
      <c r="C20" s="8">
        <v>172566</v>
      </c>
      <c r="D20" s="8">
        <v>85889</v>
      </c>
      <c r="E20" s="8">
        <v>86677</v>
      </c>
      <c r="F20" s="9">
        <f t="shared" si="1"/>
        <v>99.0908776261292</v>
      </c>
      <c r="G20" s="8">
        <v>7078</v>
      </c>
      <c r="H20" s="10">
        <f t="shared" si="2"/>
        <v>2.3080194735715813</v>
      </c>
      <c r="I20" s="11">
        <v>7857</v>
      </c>
      <c r="J20" s="12">
        <v>4.77</v>
      </c>
    </row>
    <row r="21" spans="1:10" ht="5.25" customHeight="1">
      <c r="A21" s="170"/>
      <c r="B21" s="73"/>
      <c r="C21" s="73"/>
      <c r="D21" s="73"/>
      <c r="E21" s="73"/>
      <c r="F21" s="9"/>
      <c r="G21" s="73"/>
      <c r="H21" s="10"/>
      <c r="I21" s="11"/>
      <c r="J21" s="12"/>
    </row>
    <row r="22" spans="1:10" ht="13.5">
      <c r="A22" s="173" t="s">
        <v>343</v>
      </c>
      <c r="B22" s="166"/>
      <c r="C22" s="166"/>
      <c r="D22" s="167"/>
      <c r="E22" s="167"/>
      <c r="F22" s="167"/>
      <c r="G22" s="167"/>
      <c r="H22" s="167"/>
      <c r="I22" s="167"/>
      <c r="J22" s="167"/>
    </row>
    <row r="23" spans="1:10" ht="13.5">
      <c r="A23" s="174" t="s">
        <v>360</v>
      </c>
      <c r="B23" s="130"/>
      <c r="C23" s="130"/>
      <c r="D23" s="130"/>
      <c r="E23" s="130"/>
      <c r="F23" s="130"/>
      <c r="G23" s="130"/>
      <c r="H23" s="130"/>
      <c r="I23" s="130"/>
      <c r="J23" s="130"/>
    </row>
    <row r="24" ht="13.5">
      <c r="A24" s="174" t="s">
        <v>348</v>
      </c>
    </row>
    <row r="25" ht="13.5">
      <c r="A25" s="174" t="s">
        <v>359</v>
      </c>
    </row>
    <row r="26" ht="13.5">
      <c r="A26" s="174" t="s">
        <v>363</v>
      </c>
    </row>
    <row r="30" spans="1:10" ht="22.5" customHeight="1">
      <c r="A30" s="146" t="s">
        <v>349</v>
      </c>
      <c r="B30" s="146"/>
      <c r="C30" s="146"/>
      <c r="D30" s="146"/>
      <c r="E30" s="146"/>
      <c r="F30" s="146"/>
      <c r="G30" s="146"/>
      <c r="H30" s="146"/>
      <c r="I30" s="146"/>
      <c r="J30" s="146"/>
    </row>
    <row r="31" spans="9:10" ht="13.5">
      <c r="I31" s="537" t="s">
        <v>16</v>
      </c>
      <c r="J31" s="537"/>
    </row>
    <row r="32" spans="1:10" ht="13.5">
      <c r="A32" s="538" t="s">
        <v>2</v>
      </c>
      <c r="B32" s="538" t="s">
        <v>3</v>
      </c>
      <c r="C32" s="540" t="s">
        <v>17</v>
      </c>
      <c r="D32" s="540"/>
      <c r="E32" s="540"/>
      <c r="F32" s="540" t="s">
        <v>350</v>
      </c>
      <c r="G32" s="540"/>
      <c r="H32" s="541" t="s">
        <v>18</v>
      </c>
      <c r="I32" s="541"/>
      <c r="J32" s="532" t="s">
        <v>6</v>
      </c>
    </row>
    <row r="33" spans="1:10" ht="13.5">
      <c r="A33" s="539"/>
      <c r="B33" s="539"/>
      <c r="C33" s="536"/>
      <c r="D33" s="536"/>
      <c r="E33" s="536"/>
      <c r="F33" s="536"/>
      <c r="G33" s="536"/>
      <c r="H33" s="542" t="s">
        <v>19</v>
      </c>
      <c r="I33" s="542"/>
      <c r="J33" s="533"/>
    </row>
    <row r="34" spans="1:10" ht="13.5">
      <c r="A34" s="539"/>
      <c r="B34" s="539"/>
      <c r="C34" s="536" t="s">
        <v>9</v>
      </c>
      <c r="D34" s="536" t="s">
        <v>10</v>
      </c>
      <c r="E34" s="536" t="s">
        <v>11</v>
      </c>
      <c r="F34" s="536" t="s">
        <v>20</v>
      </c>
      <c r="G34" s="204" t="s">
        <v>21</v>
      </c>
      <c r="H34" s="536" t="s">
        <v>22</v>
      </c>
      <c r="I34" s="536" t="s">
        <v>23</v>
      </c>
      <c r="J34" s="534" t="s">
        <v>351</v>
      </c>
    </row>
    <row r="35" spans="1:10" ht="13.5">
      <c r="A35" s="539"/>
      <c r="B35" s="539"/>
      <c r="C35" s="536"/>
      <c r="D35" s="536"/>
      <c r="E35" s="536"/>
      <c r="F35" s="536"/>
      <c r="G35" s="192" t="s">
        <v>24</v>
      </c>
      <c r="H35" s="536"/>
      <c r="I35" s="536"/>
      <c r="J35" s="535"/>
    </row>
    <row r="36" spans="1:10" ht="5.25" customHeight="1">
      <c r="A36" s="159"/>
      <c r="B36" s="181"/>
      <c r="C36" s="181"/>
      <c r="D36" s="181"/>
      <c r="E36" s="181"/>
      <c r="F36" s="181"/>
      <c r="G36" s="182"/>
      <c r="H36" s="181"/>
      <c r="I36" s="181"/>
      <c r="J36" s="182"/>
    </row>
    <row r="37" spans="1:10" ht="13.5">
      <c r="A37" s="159" t="s">
        <v>352</v>
      </c>
      <c r="B37" s="183">
        <v>47951</v>
      </c>
      <c r="C37" s="183">
        <f>D37+E37</f>
        <v>140249</v>
      </c>
      <c r="D37" s="183">
        <v>69860</v>
      </c>
      <c r="E37" s="183">
        <v>70389</v>
      </c>
      <c r="F37" s="184">
        <v>24.2</v>
      </c>
      <c r="G37" s="184">
        <v>20.8</v>
      </c>
      <c r="H37" s="184">
        <v>95.7</v>
      </c>
      <c r="I37" s="184">
        <v>86</v>
      </c>
      <c r="J37" s="183">
        <v>6743</v>
      </c>
    </row>
    <row r="38" spans="1:10" ht="13.5">
      <c r="A38" s="185" t="s">
        <v>353</v>
      </c>
      <c r="B38" s="183">
        <v>54560</v>
      </c>
      <c r="C38" s="183">
        <f>D38+E38</f>
        <v>149630</v>
      </c>
      <c r="D38" s="183">
        <v>74992</v>
      </c>
      <c r="E38" s="183">
        <v>74638</v>
      </c>
      <c r="F38" s="184">
        <v>24.4</v>
      </c>
      <c r="G38" s="184">
        <v>22.2</v>
      </c>
      <c r="H38" s="184">
        <v>97.9</v>
      </c>
      <c r="I38" s="184">
        <v>91</v>
      </c>
      <c r="J38" s="183">
        <v>6740</v>
      </c>
    </row>
    <row r="39" spans="1:10" ht="13.5">
      <c r="A39" s="186" t="s">
        <v>354</v>
      </c>
      <c r="B39" s="183">
        <v>61381</v>
      </c>
      <c r="C39" s="183">
        <f>D39+E39</f>
        <v>155580</v>
      </c>
      <c r="D39" s="183">
        <v>77840</v>
      </c>
      <c r="E39" s="183">
        <v>77740</v>
      </c>
      <c r="F39" s="184">
        <v>24.4</v>
      </c>
      <c r="G39" s="184">
        <v>22.6</v>
      </c>
      <c r="H39" s="184">
        <v>98.5</v>
      </c>
      <c r="I39" s="184">
        <v>92.6</v>
      </c>
      <c r="J39" s="183">
        <v>6884</v>
      </c>
    </row>
    <row r="40" spans="1:10" ht="13.5">
      <c r="A40" s="159">
        <v>12</v>
      </c>
      <c r="B40" s="187">
        <v>68300</v>
      </c>
      <c r="C40" s="187">
        <f>D40+E40</f>
        <v>162440</v>
      </c>
      <c r="D40" s="187">
        <v>81398</v>
      </c>
      <c r="E40" s="187">
        <v>81042</v>
      </c>
      <c r="F40" s="190">
        <v>24.4</v>
      </c>
      <c r="G40" s="190">
        <v>22.7</v>
      </c>
      <c r="H40" s="190">
        <v>98.6</v>
      </c>
      <c r="I40" s="190">
        <v>92.6</v>
      </c>
      <c r="J40" s="187">
        <v>7162</v>
      </c>
    </row>
    <row r="41" spans="1:10" ht="13.5">
      <c r="A41" s="168">
        <v>17</v>
      </c>
      <c r="B41" s="17">
        <v>73812</v>
      </c>
      <c r="C41" s="17">
        <f>D41+E41</f>
        <v>170197</v>
      </c>
      <c r="D41" s="17">
        <v>84685</v>
      </c>
      <c r="E41" s="17">
        <v>85512</v>
      </c>
      <c r="F41" s="18">
        <v>24.4</v>
      </c>
      <c r="G41" s="18">
        <v>22.2</v>
      </c>
      <c r="H41" s="18">
        <v>98.6</v>
      </c>
      <c r="I41" s="18">
        <v>91.1</v>
      </c>
      <c r="J41" s="17">
        <v>7663</v>
      </c>
    </row>
    <row r="42" spans="1:10" ht="5.25" customHeight="1">
      <c r="A42" s="171"/>
      <c r="B42" s="163"/>
      <c r="C42" s="163"/>
      <c r="D42" s="163"/>
      <c r="E42" s="163"/>
      <c r="F42" s="164"/>
      <c r="G42" s="164"/>
      <c r="H42" s="164"/>
      <c r="I42" s="164"/>
      <c r="J42" s="163"/>
    </row>
    <row r="43" spans="1:10" ht="13.5">
      <c r="A43" s="173" t="s">
        <v>343</v>
      </c>
      <c r="B43" s="166"/>
      <c r="C43" s="166"/>
      <c r="D43" s="166"/>
      <c r="E43" s="166"/>
      <c r="F43" s="166"/>
      <c r="G43" s="166"/>
      <c r="H43" s="166"/>
      <c r="I43" s="166"/>
      <c r="J43" s="166"/>
    </row>
    <row r="44" spans="1:10" ht="13.5">
      <c r="A44" s="174" t="s">
        <v>361</v>
      </c>
      <c r="B44" s="130"/>
      <c r="C44" s="130"/>
      <c r="D44" s="130"/>
      <c r="E44" s="130"/>
      <c r="F44" s="130"/>
      <c r="G44" s="130"/>
      <c r="H44" s="130"/>
      <c r="I44" s="130"/>
      <c r="J44" s="130"/>
    </row>
    <row r="45" spans="1:10" ht="13.5">
      <c r="A45" s="174" t="s">
        <v>362</v>
      </c>
      <c r="B45" s="130"/>
      <c r="C45" s="130"/>
      <c r="D45" s="130"/>
      <c r="E45" s="130"/>
      <c r="F45" s="130"/>
      <c r="G45" s="130"/>
      <c r="H45" s="130"/>
      <c r="I45" s="130"/>
      <c r="J45" s="130"/>
    </row>
  </sheetData>
  <mergeCells count="19">
    <mergeCell ref="I4:J4"/>
    <mergeCell ref="A4:A5"/>
    <mergeCell ref="B4:B5"/>
    <mergeCell ref="C4:E4"/>
    <mergeCell ref="I31:J31"/>
    <mergeCell ref="A32:A35"/>
    <mergeCell ref="B32:B35"/>
    <mergeCell ref="C32:E33"/>
    <mergeCell ref="C34:C35"/>
    <mergeCell ref="D34:D35"/>
    <mergeCell ref="E34:E35"/>
    <mergeCell ref="F32:G33"/>
    <mergeCell ref="H32:I32"/>
    <mergeCell ref="H33:I33"/>
    <mergeCell ref="J32:J33"/>
    <mergeCell ref="J34:J35"/>
    <mergeCell ref="F34:F35"/>
    <mergeCell ref="H34:H35"/>
    <mergeCell ref="I34:I35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&amp;R&amp;8　　　人　口　　　　39
（ 国勢調査 ）　　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R71"/>
  <sheetViews>
    <sheetView workbookViewId="0" topLeftCell="A1">
      <selection activeCell="U45" sqref="U45"/>
    </sheetView>
  </sheetViews>
  <sheetFormatPr defaultColWidth="9.00390625" defaultRowHeight="13.5"/>
  <cols>
    <col min="1" max="7" width="6.25390625" style="0" customWidth="1"/>
    <col min="8" max="9" width="3.125" style="0" customWidth="1"/>
    <col min="10" max="11" width="6.25390625" style="0" customWidth="1"/>
    <col min="12" max="13" width="3.125" style="0" customWidth="1"/>
    <col min="14" max="15" width="6.25390625" style="0" customWidth="1"/>
    <col min="16" max="17" width="3.125" style="0" customWidth="1"/>
    <col min="18" max="18" width="6.25390625" style="0" customWidth="1"/>
  </cols>
  <sheetData>
    <row r="1" spans="1:18" ht="26.2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22.5" customHeight="1">
      <c r="A2" s="146" t="s">
        <v>122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2:18" ht="13.5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172" t="s">
        <v>255</v>
      </c>
    </row>
    <row r="4" spans="1:18" ht="15" customHeight="1">
      <c r="A4" s="576" t="s">
        <v>2</v>
      </c>
      <c r="B4" s="570" t="s">
        <v>123</v>
      </c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2"/>
    </row>
    <row r="5" spans="1:18" ht="13.5">
      <c r="A5" s="577"/>
      <c r="B5" s="565" t="s">
        <v>124</v>
      </c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 t="s">
        <v>125</v>
      </c>
      <c r="P5" s="566"/>
      <c r="Q5" s="566"/>
      <c r="R5" s="574"/>
    </row>
    <row r="6" spans="1:18" ht="11.25" customHeight="1">
      <c r="A6" s="577"/>
      <c r="B6" s="577" t="s">
        <v>126</v>
      </c>
      <c r="C6" s="582" t="s">
        <v>127</v>
      </c>
      <c r="D6" s="582" t="s">
        <v>128</v>
      </c>
      <c r="E6" s="582" t="s">
        <v>129</v>
      </c>
      <c r="F6" s="582" t="s">
        <v>130</v>
      </c>
      <c r="G6" s="582" t="s">
        <v>131</v>
      </c>
      <c r="H6" s="582" t="s">
        <v>132</v>
      </c>
      <c r="I6" s="582"/>
      <c r="J6" s="582" t="s">
        <v>133</v>
      </c>
      <c r="K6" s="582" t="s">
        <v>134</v>
      </c>
      <c r="L6" s="582" t="s">
        <v>135</v>
      </c>
      <c r="M6" s="582"/>
      <c r="N6" s="217" t="s">
        <v>136</v>
      </c>
      <c r="O6" s="582" t="s">
        <v>126</v>
      </c>
      <c r="P6" s="582"/>
      <c r="Q6" s="578" t="s">
        <v>137</v>
      </c>
      <c r="R6" s="579"/>
    </row>
    <row r="7" spans="1:18" ht="11.25" customHeight="1">
      <c r="A7" s="577"/>
      <c r="B7" s="577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188" t="s">
        <v>138</v>
      </c>
      <c r="O7" s="582"/>
      <c r="P7" s="582"/>
      <c r="Q7" s="580" t="s">
        <v>139</v>
      </c>
      <c r="R7" s="581"/>
    </row>
    <row r="8" spans="1:18" ht="16.5" customHeight="1">
      <c r="A8" s="252">
        <v>17</v>
      </c>
      <c r="B8" s="253">
        <f>SUM(C8:N8)</f>
        <v>74648</v>
      </c>
      <c r="C8" s="239">
        <v>27682</v>
      </c>
      <c r="D8" s="239">
        <v>18962</v>
      </c>
      <c r="E8" s="239">
        <v>13319</v>
      </c>
      <c r="F8" s="239">
        <v>10670</v>
      </c>
      <c r="G8" s="239">
        <v>3012</v>
      </c>
      <c r="H8" s="569">
        <v>766</v>
      </c>
      <c r="I8" s="569"/>
      <c r="J8" s="239">
        <v>190</v>
      </c>
      <c r="K8" s="239">
        <v>40</v>
      </c>
      <c r="L8" s="569">
        <v>7</v>
      </c>
      <c r="M8" s="569"/>
      <c r="N8" s="283" t="s">
        <v>494</v>
      </c>
      <c r="O8" s="569">
        <v>169612</v>
      </c>
      <c r="P8" s="569"/>
      <c r="Q8" s="567">
        <f>O8/B8</f>
        <v>2.272157325045547</v>
      </c>
      <c r="R8" s="568"/>
    </row>
    <row r="9" spans="1:18" ht="15" customHeight="1">
      <c r="A9" s="576" t="s">
        <v>2</v>
      </c>
      <c r="B9" s="570" t="s">
        <v>140</v>
      </c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2"/>
    </row>
    <row r="10" spans="1:18" ht="13.5">
      <c r="A10" s="577"/>
      <c r="B10" s="565" t="s">
        <v>124</v>
      </c>
      <c r="C10" s="566"/>
      <c r="D10" s="566"/>
      <c r="E10" s="566"/>
      <c r="F10" s="566"/>
      <c r="G10" s="566"/>
      <c r="H10" s="566"/>
      <c r="I10" s="566"/>
      <c r="J10" s="566" t="s">
        <v>141</v>
      </c>
      <c r="K10" s="566"/>
      <c r="L10" s="566"/>
      <c r="M10" s="566"/>
      <c r="N10" s="566"/>
      <c r="O10" s="566"/>
      <c r="P10" s="566"/>
      <c r="Q10" s="566"/>
      <c r="R10" s="574"/>
    </row>
    <row r="11" spans="1:18" ht="11.25" customHeight="1">
      <c r="A11" s="577"/>
      <c r="B11" s="577" t="s">
        <v>126</v>
      </c>
      <c r="C11" s="240" t="s">
        <v>142</v>
      </c>
      <c r="D11" s="240" t="s">
        <v>143</v>
      </c>
      <c r="E11" s="240" t="s">
        <v>268</v>
      </c>
      <c r="F11" s="240" t="s">
        <v>144</v>
      </c>
      <c r="G11" s="240" t="s">
        <v>269</v>
      </c>
      <c r="H11" s="582" t="s">
        <v>145</v>
      </c>
      <c r="I11" s="582"/>
      <c r="J11" s="582" t="s">
        <v>126</v>
      </c>
      <c r="K11" s="240" t="s">
        <v>142</v>
      </c>
      <c r="L11" s="573" t="s">
        <v>143</v>
      </c>
      <c r="M11" s="573"/>
      <c r="N11" s="240" t="s">
        <v>268</v>
      </c>
      <c r="O11" s="240" t="s">
        <v>144</v>
      </c>
      <c r="P11" s="573" t="s">
        <v>269</v>
      </c>
      <c r="Q11" s="573"/>
      <c r="R11" s="575" t="s">
        <v>145</v>
      </c>
    </row>
    <row r="12" spans="1:18" ht="11.25" customHeight="1">
      <c r="A12" s="577"/>
      <c r="B12" s="577"/>
      <c r="C12" s="241" t="s">
        <v>146</v>
      </c>
      <c r="D12" s="254" t="s">
        <v>147</v>
      </c>
      <c r="E12" s="254" t="s">
        <v>267</v>
      </c>
      <c r="F12" s="241" t="s">
        <v>148</v>
      </c>
      <c r="G12" s="254" t="s">
        <v>267</v>
      </c>
      <c r="H12" s="582"/>
      <c r="I12" s="582"/>
      <c r="J12" s="582"/>
      <c r="K12" s="241" t="s">
        <v>146</v>
      </c>
      <c r="L12" s="584" t="s">
        <v>147</v>
      </c>
      <c r="M12" s="584"/>
      <c r="N12" s="254" t="s">
        <v>267</v>
      </c>
      <c r="O12" s="241" t="s">
        <v>148</v>
      </c>
      <c r="P12" s="583" t="s">
        <v>270</v>
      </c>
      <c r="Q12" s="583"/>
      <c r="R12" s="575"/>
    </row>
    <row r="13" spans="1:18" ht="11.25" customHeight="1">
      <c r="A13" s="577"/>
      <c r="B13" s="577"/>
      <c r="C13" s="255" t="s">
        <v>149</v>
      </c>
      <c r="D13" s="255" t="s">
        <v>150</v>
      </c>
      <c r="E13" s="189" t="s">
        <v>151</v>
      </c>
      <c r="F13" s="189" t="s">
        <v>152</v>
      </c>
      <c r="G13" s="189" t="s">
        <v>151</v>
      </c>
      <c r="H13" s="582"/>
      <c r="I13" s="582"/>
      <c r="J13" s="582"/>
      <c r="K13" s="255" t="s">
        <v>149</v>
      </c>
      <c r="L13" s="564" t="s">
        <v>150</v>
      </c>
      <c r="M13" s="564"/>
      <c r="N13" s="189" t="s">
        <v>151</v>
      </c>
      <c r="O13" s="189" t="s">
        <v>152</v>
      </c>
      <c r="P13" s="564" t="s">
        <v>151</v>
      </c>
      <c r="Q13" s="564"/>
      <c r="R13" s="575"/>
    </row>
    <row r="14" spans="1:18" ht="16.5" customHeight="1">
      <c r="A14" s="259">
        <v>17</v>
      </c>
      <c r="B14" s="260">
        <f>SUM(C14:H14)</f>
        <v>118</v>
      </c>
      <c r="C14" s="160">
        <v>8</v>
      </c>
      <c r="D14" s="160">
        <v>9</v>
      </c>
      <c r="E14" s="160">
        <v>34</v>
      </c>
      <c r="F14" s="160">
        <v>15</v>
      </c>
      <c r="G14" s="283" t="s">
        <v>495</v>
      </c>
      <c r="H14" s="562">
        <v>52</v>
      </c>
      <c r="I14" s="562"/>
      <c r="J14" s="160">
        <f>SUM(K14:R14)</f>
        <v>2951</v>
      </c>
      <c r="K14" s="160">
        <v>655</v>
      </c>
      <c r="L14" s="562">
        <v>184</v>
      </c>
      <c r="M14" s="562"/>
      <c r="N14" s="160">
        <v>1611</v>
      </c>
      <c r="O14" s="160">
        <v>448</v>
      </c>
      <c r="P14" s="561" t="s">
        <v>495</v>
      </c>
      <c r="Q14" s="561"/>
      <c r="R14" s="261">
        <v>53</v>
      </c>
    </row>
    <row r="15" spans="1:18" ht="13.5">
      <c r="A15" s="173" t="s">
        <v>343</v>
      </c>
      <c r="B15" s="166"/>
      <c r="C15" s="166"/>
      <c r="D15" s="166"/>
      <c r="E15" s="167"/>
      <c r="F15" s="167"/>
      <c r="G15" s="167"/>
      <c r="H15" s="251"/>
      <c r="I15" s="251"/>
      <c r="J15" s="167"/>
      <c r="K15" s="167"/>
      <c r="L15" s="251"/>
      <c r="M15" s="251"/>
      <c r="N15" s="167"/>
      <c r="O15" s="167"/>
      <c r="P15" s="251"/>
      <c r="Q15" s="251"/>
      <c r="R15" s="167"/>
    </row>
    <row r="16" spans="1:18" ht="13.5">
      <c r="A16" s="174" t="s">
        <v>370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</row>
    <row r="17" spans="1:18" ht="13.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22.5" customHeight="1">
      <c r="A18" s="146" t="s">
        <v>489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</row>
    <row r="19" spans="2:18" ht="13.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172" t="s">
        <v>255</v>
      </c>
    </row>
    <row r="20" spans="1:18" ht="13.5" customHeight="1">
      <c r="A20" s="538" t="s">
        <v>153</v>
      </c>
      <c r="B20" s="540"/>
      <c r="C20" s="540"/>
      <c r="D20" s="538" t="s">
        <v>154</v>
      </c>
      <c r="E20" s="540"/>
      <c r="F20" s="540" t="s">
        <v>10</v>
      </c>
      <c r="G20" s="540"/>
      <c r="H20" s="540"/>
      <c r="I20" s="540"/>
      <c r="J20" s="540"/>
      <c r="K20" s="540"/>
      <c r="L20" s="540" t="s">
        <v>11</v>
      </c>
      <c r="M20" s="540"/>
      <c r="N20" s="540"/>
      <c r="O20" s="540"/>
      <c r="P20" s="540"/>
      <c r="Q20" s="540"/>
      <c r="R20" s="563"/>
    </row>
    <row r="21" spans="1:18" ht="13.5" customHeight="1">
      <c r="A21" s="586"/>
      <c r="B21" s="556"/>
      <c r="C21" s="556"/>
      <c r="D21" s="586"/>
      <c r="E21" s="556"/>
      <c r="F21" s="262" t="s">
        <v>155</v>
      </c>
      <c r="G21" s="262" t="s">
        <v>156</v>
      </c>
      <c r="H21" s="556" t="s">
        <v>157</v>
      </c>
      <c r="I21" s="556"/>
      <c r="J21" s="262" t="s">
        <v>158</v>
      </c>
      <c r="K21" s="262" t="s">
        <v>159</v>
      </c>
      <c r="L21" s="556" t="s">
        <v>155</v>
      </c>
      <c r="M21" s="556"/>
      <c r="N21" s="262" t="s">
        <v>156</v>
      </c>
      <c r="O21" s="262" t="s">
        <v>157</v>
      </c>
      <c r="P21" s="556" t="s">
        <v>158</v>
      </c>
      <c r="Q21" s="556"/>
      <c r="R21" s="263" t="s">
        <v>159</v>
      </c>
    </row>
    <row r="22" spans="1:18" ht="5.25" customHeight="1">
      <c r="A22" s="559"/>
      <c r="B22" s="559"/>
      <c r="C22" s="560"/>
      <c r="D22" s="559"/>
      <c r="E22" s="559"/>
      <c r="F22" s="70"/>
      <c r="G22" s="70"/>
      <c r="H22" s="557"/>
      <c r="I22" s="557"/>
      <c r="J22" s="70"/>
      <c r="K22" s="70"/>
      <c r="L22" s="557"/>
      <c r="M22" s="557"/>
      <c r="N22" s="70"/>
      <c r="O22" s="70"/>
      <c r="P22" s="70"/>
      <c r="Q22" s="70"/>
      <c r="R22" s="70"/>
    </row>
    <row r="23" spans="1:18" ht="13.5">
      <c r="A23" s="551" t="s">
        <v>160</v>
      </c>
      <c r="B23" s="551"/>
      <c r="C23" s="552"/>
      <c r="D23" s="555">
        <f>SUM(D25:E41)</f>
        <v>150203</v>
      </c>
      <c r="E23" s="555"/>
      <c r="F23" s="71">
        <f>SUM(F25:F42)</f>
        <v>74567</v>
      </c>
      <c r="G23" s="72">
        <f>SUM(G25:G41)</f>
        <v>27854</v>
      </c>
      <c r="H23" s="553">
        <f>SUM(H25:H41)</f>
        <v>41278</v>
      </c>
      <c r="I23" s="553"/>
      <c r="J23" s="72">
        <f>SUM(J25:J41)</f>
        <v>2558</v>
      </c>
      <c r="K23" s="71">
        <f>SUM(K25:K41)</f>
        <v>2740</v>
      </c>
      <c r="L23" s="558">
        <f>SUM(L25:L41)</f>
        <v>75636</v>
      </c>
      <c r="M23" s="558"/>
      <c r="N23" s="72">
        <f>SUM(N25:N41)</f>
        <v>20978</v>
      </c>
      <c r="O23" s="72">
        <f>SUM(O25:O41)</f>
        <v>41494</v>
      </c>
      <c r="P23" s="553">
        <f>SUM(P25:Q41)</f>
        <v>8548</v>
      </c>
      <c r="Q23" s="553"/>
      <c r="R23" s="72">
        <f>SUM(R25:R41)</f>
        <v>4470</v>
      </c>
    </row>
    <row r="24" spans="1:18" ht="3.75" customHeight="1">
      <c r="A24" s="551"/>
      <c r="B24" s="551"/>
      <c r="C24" s="552"/>
      <c r="D24" s="555"/>
      <c r="E24" s="555"/>
      <c r="F24" s="71"/>
      <c r="G24" s="72"/>
      <c r="H24" s="553"/>
      <c r="I24" s="553"/>
      <c r="J24" s="72"/>
      <c r="K24" s="71"/>
      <c r="L24" s="558"/>
      <c r="M24" s="558"/>
      <c r="N24" s="72"/>
      <c r="O24" s="72"/>
      <c r="P24" s="553"/>
      <c r="Q24" s="553"/>
      <c r="R24" s="72"/>
    </row>
    <row r="25" spans="1:18" ht="13.5">
      <c r="A25" s="442" t="s">
        <v>161</v>
      </c>
      <c r="B25" s="442"/>
      <c r="C25" s="443"/>
      <c r="D25" s="437">
        <f>F25+L25</f>
        <v>9247</v>
      </c>
      <c r="E25" s="437"/>
      <c r="F25" s="257">
        <v>4549</v>
      </c>
      <c r="G25" s="143">
        <v>4538</v>
      </c>
      <c r="H25" s="440">
        <v>11</v>
      </c>
      <c r="I25" s="440"/>
      <c r="J25" s="416" t="s">
        <v>496</v>
      </c>
      <c r="K25" s="417" t="s">
        <v>496</v>
      </c>
      <c r="L25" s="438">
        <v>4698</v>
      </c>
      <c r="M25" s="438"/>
      <c r="N25" s="143">
        <v>4666</v>
      </c>
      <c r="O25" s="143">
        <v>29</v>
      </c>
      <c r="P25" s="554" t="s">
        <v>496</v>
      </c>
      <c r="Q25" s="554"/>
      <c r="R25" s="143">
        <v>3</v>
      </c>
    </row>
    <row r="26" spans="1:18" ht="13.5">
      <c r="A26" s="442" t="s">
        <v>497</v>
      </c>
      <c r="B26" s="442"/>
      <c r="C26" s="443"/>
      <c r="D26" s="437">
        <f>F26+L26</f>
        <v>11961</v>
      </c>
      <c r="E26" s="437"/>
      <c r="F26" s="257">
        <v>6005</v>
      </c>
      <c r="G26" s="143">
        <v>5760</v>
      </c>
      <c r="H26" s="440">
        <v>228</v>
      </c>
      <c r="I26" s="440"/>
      <c r="J26" s="143">
        <v>1</v>
      </c>
      <c r="K26" s="257">
        <v>16</v>
      </c>
      <c r="L26" s="438">
        <v>5956</v>
      </c>
      <c r="M26" s="438"/>
      <c r="N26" s="143">
        <v>5524</v>
      </c>
      <c r="O26" s="143">
        <v>402</v>
      </c>
      <c r="P26" s="440">
        <v>1</v>
      </c>
      <c r="Q26" s="440"/>
      <c r="R26" s="143">
        <v>29</v>
      </c>
    </row>
    <row r="27" spans="1:18" ht="13.5">
      <c r="A27" s="442" t="s">
        <v>498</v>
      </c>
      <c r="B27" s="442"/>
      <c r="C27" s="443"/>
      <c r="D27" s="437">
        <f>F27+L27</f>
        <v>12141</v>
      </c>
      <c r="E27" s="437"/>
      <c r="F27" s="257">
        <v>6217</v>
      </c>
      <c r="G27" s="143">
        <v>4620</v>
      </c>
      <c r="H27" s="440">
        <v>1566</v>
      </c>
      <c r="I27" s="440"/>
      <c r="J27" s="143">
        <v>2</v>
      </c>
      <c r="K27" s="257">
        <v>29</v>
      </c>
      <c r="L27" s="438">
        <v>5924</v>
      </c>
      <c r="M27" s="438"/>
      <c r="N27" s="143">
        <v>3470</v>
      </c>
      <c r="O27" s="143">
        <v>2341</v>
      </c>
      <c r="P27" s="440">
        <v>8</v>
      </c>
      <c r="Q27" s="440"/>
      <c r="R27" s="143">
        <v>105</v>
      </c>
    </row>
    <row r="28" spans="1:18" ht="13.5">
      <c r="A28" s="442" t="s">
        <v>499</v>
      </c>
      <c r="B28" s="442"/>
      <c r="C28" s="443"/>
      <c r="D28" s="437">
        <f>F28+L28</f>
        <v>15278</v>
      </c>
      <c r="E28" s="437"/>
      <c r="F28" s="257">
        <v>7893</v>
      </c>
      <c r="G28" s="143">
        <v>3930</v>
      </c>
      <c r="H28" s="440">
        <v>3851</v>
      </c>
      <c r="I28" s="440"/>
      <c r="J28" s="143">
        <v>7</v>
      </c>
      <c r="K28" s="257">
        <v>105</v>
      </c>
      <c r="L28" s="438">
        <v>7385</v>
      </c>
      <c r="M28" s="438"/>
      <c r="N28" s="143">
        <v>2433</v>
      </c>
      <c r="O28" s="143">
        <v>4626</v>
      </c>
      <c r="P28" s="440">
        <v>10</v>
      </c>
      <c r="Q28" s="440"/>
      <c r="R28" s="143">
        <v>315</v>
      </c>
    </row>
    <row r="29" spans="1:18" ht="13.5">
      <c r="A29" s="442" t="s">
        <v>500</v>
      </c>
      <c r="B29" s="442"/>
      <c r="C29" s="443"/>
      <c r="D29" s="437">
        <f>F29+L29</f>
        <v>13571</v>
      </c>
      <c r="E29" s="437"/>
      <c r="F29" s="257">
        <v>7114</v>
      </c>
      <c r="G29" s="143">
        <v>2649</v>
      </c>
      <c r="H29" s="440">
        <v>4217</v>
      </c>
      <c r="I29" s="440"/>
      <c r="J29" s="143">
        <v>11</v>
      </c>
      <c r="K29" s="257">
        <v>202</v>
      </c>
      <c r="L29" s="438">
        <v>6457</v>
      </c>
      <c r="M29" s="438"/>
      <c r="N29" s="143">
        <v>1315</v>
      </c>
      <c r="O29" s="143">
        <v>4700</v>
      </c>
      <c r="P29" s="440">
        <v>33</v>
      </c>
      <c r="Q29" s="440"/>
      <c r="R29" s="143">
        <v>395</v>
      </c>
    </row>
    <row r="30" spans="1:18" ht="3.75" customHeight="1">
      <c r="A30" s="442"/>
      <c r="B30" s="442"/>
      <c r="C30" s="443"/>
      <c r="D30" s="437"/>
      <c r="E30" s="437"/>
      <c r="F30" s="257"/>
      <c r="G30" s="143"/>
      <c r="H30" s="440"/>
      <c r="I30" s="440"/>
      <c r="J30" s="143"/>
      <c r="K30" s="257"/>
      <c r="L30" s="438"/>
      <c r="M30" s="438"/>
      <c r="N30" s="143"/>
      <c r="O30" s="143"/>
      <c r="P30" s="440"/>
      <c r="Q30" s="440"/>
      <c r="R30" s="143"/>
    </row>
    <row r="31" spans="1:18" ht="13.5">
      <c r="A31" s="442" t="s">
        <v>501</v>
      </c>
      <c r="B31" s="442"/>
      <c r="C31" s="443"/>
      <c r="D31" s="437">
        <f>F31+L31</f>
        <v>12473</v>
      </c>
      <c r="E31" s="437"/>
      <c r="F31" s="257">
        <v>6648</v>
      </c>
      <c r="G31" s="143">
        <v>2052</v>
      </c>
      <c r="H31" s="440">
        <v>4288</v>
      </c>
      <c r="I31" s="440"/>
      <c r="J31" s="143">
        <v>14</v>
      </c>
      <c r="K31" s="257">
        <v>277</v>
      </c>
      <c r="L31" s="438">
        <v>5825</v>
      </c>
      <c r="M31" s="438"/>
      <c r="N31" s="143">
        <v>972</v>
      </c>
      <c r="O31" s="143">
        <v>4274</v>
      </c>
      <c r="P31" s="440">
        <v>54</v>
      </c>
      <c r="Q31" s="440"/>
      <c r="R31" s="143">
        <v>520</v>
      </c>
    </row>
    <row r="32" spans="1:18" ht="13.5">
      <c r="A32" s="442" t="s">
        <v>502</v>
      </c>
      <c r="B32" s="442"/>
      <c r="C32" s="443"/>
      <c r="D32" s="437">
        <f>F32+L32</f>
        <v>9625</v>
      </c>
      <c r="E32" s="437"/>
      <c r="F32" s="257">
        <v>5022</v>
      </c>
      <c r="G32" s="143">
        <v>1131</v>
      </c>
      <c r="H32" s="440">
        <v>3601</v>
      </c>
      <c r="I32" s="440"/>
      <c r="J32" s="143">
        <v>24</v>
      </c>
      <c r="K32" s="257">
        <v>259</v>
      </c>
      <c r="L32" s="438">
        <v>4603</v>
      </c>
      <c r="M32" s="438"/>
      <c r="N32" s="143">
        <v>499</v>
      </c>
      <c r="O32" s="143">
        <v>3592</v>
      </c>
      <c r="P32" s="440">
        <v>71</v>
      </c>
      <c r="Q32" s="440"/>
      <c r="R32" s="143">
        <v>435</v>
      </c>
    </row>
    <row r="33" spans="1:18" ht="13.5">
      <c r="A33" s="442" t="s">
        <v>503</v>
      </c>
      <c r="B33" s="442"/>
      <c r="C33" s="443"/>
      <c r="D33" s="437">
        <f>F33+L33</f>
        <v>10561</v>
      </c>
      <c r="E33" s="437"/>
      <c r="F33" s="257">
        <v>5360</v>
      </c>
      <c r="G33" s="143">
        <v>1086</v>
      </c>
      <c r="H33" s="440">
        <v>3894</v>
      </c>
      <c r="I33" s="440"/>
      <c r="J33" s="143">
        <v>59</v>
      </c>
      <c r="K33" s="257">
        <v>313</v>
      </c>
      <c r="L33" s="438">
        <v>5201</v>
      </c>
      <c r="M33" s="438"/>
      <c r="N33" s="143">
        <v>407</v>
      </c>
      <c r="O33" s="143">
        <v>4067</v>
      </c>
      <c r="P33" s="440">
        <v>182</v>
      </c>
      <c r="Q33" s="440"/>
      <c r="R33" s="143">
        <v>533</v>
      </c>
    </row>
    <row r="34" spans="1:18" ht="13.5">
      <c r="A34" s="442" t="s">
        <v>504</v>
      </c>
      <c r="B34" s="442"/>
      <c r="C34" s="443"/>
      <c r="D34" s="437">
        <f>F34+L34</f>
        <v>12578</v>
      </c>
      <c r="E34" s="437"/>
      <c r="F34" s="257">
        <v>6101</v>
      </c>
      <c r="G34" s="143">
        <v>850</v>
      </c>
      <c r="H34" s="440">
        <v>4745</v>
      </c>
      <c r="I34" s="440"/>
      <c r="J34" s="143">
        <v>110</v>
      </c>
      <c r="K34" s="257">
        <v>381</v>
      </c>
      <c r="L34" s="438">
        <v>6477</v>
      </c>
      <c r="M34" s="438"/>
      <c r="N34" s="143">
        <v>409</v>
      </c>
      <c r="O34" s="143">
        <v>4937</v>
      </c>
      <c r="P34" s="440">
        <v>470</v>
      </c>
      <c r="Q34" s="440"/>
      <c r="R34" s="143">
        <v>652</v>
      </c>
    </row>
    <row r="35" spans="1:18" ht="13.5">
      <c r="A35" s="442" t="s">
        <v>505</v>
      </c>
      <c r="B35" s="442"/>
      <c r="C35" s="443"/>
      <c r="D35" s="437">
        <f>F35+L35</f>
        <v>11850</v>
      </c>
      <c r="E35" s="437"/>
      <c r="F35" s="257">
        <v>5743</v>
      </c>
      <c r="G35" s="143">
        <v>512</v>
      </c>
      <c r="H35" s="440">
        <v>4520</v>
      </c>
      <c r="I35" s="440"/>
      <c r="J35" s="143">
        <v>290</v>
      </c>
      <c r="K35" s="257">
        <v>403</v>
      </c>
      <c r="L35" s="438">
        <v>6107</v>
      </c>
      <c r="M35" s="438"/>
      <c r="N35" s="143">
        <v>334</v>
      </c>
      <c r="O35" s="143">
        <v>4459</v>
      </c>
      <c r="P35" s="440">
        <v>802</v>
      </c>
      <c r="Q35" s="440"/>
      <c r="R35" s="143">
        <v>500</v>
      </c>
    </row>
    <row r="36" spans="1:18" ht="3.75" customHeight="1">
      <c r="A36" s="442"/>
      <c r="B36" s="442"/>
      <c r="C36" s="443"/>
      <c r="D36" s="437"/>
      <c r="E36" s="437"/>
      <c r="F36" s="257"/>
      <c r="G36" s="143"/>
      <c r="H36" s="440"/>
      <c r="I36" s="440"/>
      <c r="J36" s="143"/>
      <c r="K36" s="257"/>
      <c r="L36" s="438"/>
      <c r="M36" s="438"/>
      <c r="N36" s="143"/>
      <c r="O36" s="143"/>
      <c r="P36" s="440"/>
      <c r="Q36" s="440"/>
      <c r="R36" s="143"/>
    </row>
    <row r="37" spans="1:18" ht="13.5">
      <c r="A37" s="442" t="s">
        <v>506</v>
      </c>
      <c r="B37" s="442"/>
      <c r="C37" s="443"/>
      <c r="D37" s="437">
        <f>F37+L37</f>
        <v>10449</v>
      </c>
      <c r="E37" s="437"/>
      <c r="F37" s="257">
        <v>5171</v>
      </c>
      <c r="G37" s="143">
        <v>405</v>
      </c>
      <c r="H37" s="440">
        <v>3890</v>
      </c>
      <c r="I37" s="440"/>
      <c r="J37" s="143">
        <v>447</v>
      </c>
      <c r="K37" s="257">
        <v>420</v>
      </c>
      <c r="L37" s="438">
        <v>5278</v>
      </c>
      <c r="M37" s="438"/>
      <c r="N37" s="143">
        <v>293</v>
      </c>
      <c r="O37" s="143">
        <v>3508</v>
      </c>
      <c r="P37" s="440">
        <v>1083</v>
      </c>
      <c r="Q37" s="440"/>
      <c r="R37" s="143">
        <v>377</v>
      </c>
    </row>
    <row r="38" spans="1:18" ht="13.5">
      <c r="A38" s="442" t="s">
        <v>507</v>
      </c>
      <c r="B38" s="442"/>
      <c r="C38" s="443"/>
      <c r="D38" s="437">
        <f>F38+L38</f>
        <v>8557</v>
      </c>
      <c r="E38" s="437"/>
      <c r="F38" s="257">
        <v>4183</v>
      </c>
      <c r="G38" s="143">
        <v>216</v>
      </c>
      <c r="H38" s="440">
        <v>3157</v>
      </c>
      <c r="I38" s="440"/>
      <c r="J38" s="143">
        <v>577</v>
      </c>
      <c r="K38" s="257">
        <v>222</v>
      </c>
      <c r="L38" s="438">
        <v>4374</v>
      </c>
      <c r="M38" s="438"/>
      <c r="N38" s="143">
        <v>258</v>
      </c>
      <c r="O38" s="143">
        <v>2514</v>
      </c>
      <c r="P38" s="440">
        <v>1321</v>
      </c>
      <c r="Q38" s="440"/>
      <c r="R38" s="143">
        <v>263</v>
      </c>
    </row>
    <row r="39" spans="1:18" ht="13.5">
      <c r="A39" s="442" t="s">
        <v>508</v>
      </c>
      <c r="B39" s="442"/>
      <c r="C39" s="443"/>
      <c r="D39" s="437">
        <f>F39+L39</f>
        <v>5627</v>
      </c>
      <c r="E39" s="437"/>
      <c r="F39" s="257">
        <v>2552</v>
      </c>
      <c r="G39" s="143">
        <v>81</v>
      </c>
      <c r="H39" s="440">
        <v>1960</v>
      </c>
      <c r="I39" s="440"/>
      <c r="J39" s="143">
        <v>433</v>
      </c>
      <c r="K39" s="257">
        <v>70</v>
      </c>
      <c r="L39" s="438">
        <v>3075</v>
      </c>
      <c r="M39" s="438"/>
      <c r="N39" s="143">
        <v>221</v>
      </c>
      <c r="O39" s="143">
        <v>1316</v>
      </c>
      <c r="P39" s="440">
        <v>1347</v>
      </c>
      <c r="Q39" s="440"/>
      <c r="R39" s="143">
        <v>176</v>
      </c>
    </row>
    <row r="40" spans="1:18" ht="13.5">
      <c r="A40" s="442" t="s">
        <v>509</v>
      </c>
      <c r="B40" s="442"/>
      <c r="C40" s="443"/>
      <c r="D40" s="437">
        <f>F40+L40</f>
        <v>3340</v>
      </c>
      <c r="E40" s="437"/>
      <c r="F40" s="257">
        <v>1199</v>
      </c>
      <c r="G40" s="143">
        <v>14</v>
      </c>
      <c r="H40" s="440">
        <v>893</v>
      </c>
      <c r="I40" s="440"/>
      <c r="J40" s="143">
        <v>255</v>
      </c>
      <c r="K40" s="257">
        <v>33</v>
      </c>
      <c r="L40" s="438">
        <v>2141</v>
      </c>
      <c r="M40" s="438"/>
      <c r="N40" s="143">
        <v>127</v>
      </c>
      <c r="O40" s="143">
        <v>534</v>
      </c>
      <c r="P40" s="440">
        <v>1358</v>
      </c>
      <c r="Q40" s="440"/>
      <c r="R40" s="143">
        <v>107</v>
      </c>
    </row>
    <row r="41" spans="1:18" ht="13.5">
      <c r="A41" s="442" t="s">
        <v>162</v>
      </c>
      <c r="B41" s="442"/>
      <c r="C41" s="443"/>
      <c r="D41" s="437">
        <f>F41+L41</f>
        <v>2945</v>
      </c>
      <c r="E41" s="437"/>
      <c r="F41" s="257">
        <v>810</v>
      </c>
      <c r="G41" s="143">
        <v>10</v>
      </c>
      <c r="H41" s="440">
        <v>457</v>
      </c>
      <c r="I41" s="440"/>
      <c r="J41" s="143">
        <v>328</v>
      </c>
      <c r="K41" s="257">
        <v>10</v>
      </c>
      <c r="L41" s="438">
        <v>2135</v>
      </c>
      <c r="M41" s="438"/>
      <c r="N41" s="143">
        <v>50</v>
      </c>
      <c r="O41" s="143">
        <v>195</v>
      </c>
      <c r="P41" s="440">
        <v>1808</v>
      </c>
      <c r="Q41" s="440"/>
      <c r="R41" s="143">
        <v>60</v>
      </c>
    </row>
    <row r="42" spans="1:18" ht="3.75" customHeight="1">
      <c r="A42" s="442"/>
      <c r="B42" s="442"/>
      <c r="C42" s="443"/>
      <c r="D42" s="436"/>
      <c r="E42" s="436"/>
      <c r="F42" s="258"/>
      <c r="G42" s="256"/>
      <c r="H42" s="441"/>
      <c r="I42" s="441"/>
      <c r="J42" s="256"/>
      <c r="K42" s="258"/>
      <c r="L42" s="439"/>
      <c r="M42" s="439"/>
      <c r="N42" s="256"/>
      <c r="O42" s="256"/>
      <c r="P42" s="441"/>
      <c r="Q42" s="441"/>
      <c r="R42" s="256"/>
    </row>
    <row r="43" spans="1:18" ht="11.25" customHeight="1">
      <c r="A43" s="549" t="s">
        <v>163</v>
      </c>
      <c r="B43" s="549"/>
      <c r="C43" s="550"/>
      <c r="D43" s="436"/>
      <c r="E43" s="436"/>
      <c r="F43" s="258"/>
      <c r="G43" s="256"/>
      <c r="H43" s="441"/>
      <c r="I43" s="441"/>
      <c r="J43" s="256"/>
      <c r="K43" s="258"/>
      <c r="L43" s="439"/>
      <c r="M43" s="439"/>
      <c r="N43" s="256"/>
      <c r="O43" s="256"/>
      <c r="P43" s="441"/>
      <c r="Q43" s="441"/>
      <c r="R43" s="256"/>
    </row>
    <row r="44" spans="1:18" ht="13.5">
      <c r="A44" s="431" t="s">
        <v>164</v>
      </c>
      <c r="B44" s="431"/>
      <c r="C44" s="432"/>
      <c r="D44" s="437">
        <f>SUM(D45:E46)</f>
        <v>30918</v>
      </c>
      <c r="E44" s="437"/>
      <c r="F44" s="257">
        <v>13915</v>
      </c>
      <c r="G44" s="143">
        <f>SUM(G45:G46)</f>
        <v>726</v>
      </c>
      <c r="H44" s="440">
        <f>SUM(H45:H46)</f>
        <v>10357</v>
      </c>
      <c r="I44" s="440"/>
      <c r="J44" s="143">
        <f>SUM(J45:J46)</f>
        <v>2040</v>
      </c>
      <c r="K44" s="257">
        <f>SUM(K45:K46)</f>
        <v>755</v>
      </c>
      <c r="L44" s="438">
        <v>17003</v>
      </c>
      <c r="M44" s="438"/>
      <c r="N44" s="143">
        <f>SUM(N45:N46)</f>
        <v>949</v>
      </c>
      <c r="O44" s="143">
        <f>SUM(O45:O46)</f>
        <v>8067</v>
      </c>
      <c r="P44" s="440">
        <f>SUM(P45:Q46)</f>
        <v>6917</v>
      </c>
      <c r="Q44" s="440"/>
      <c r="R44" s="143">
        <f>SUM(R45:R46)</f>
        <v>983</v>
      </c>
    </row>
    <row r="45" spans="1:18" ht="13.5">
      <c r="A45" s="431" t="s">
        <v>165</v>
      </c>
      <c r="B45" s="431"/>
      <c r="C45" s="432"/>
      <c r="D45" s="437">
        <f>SUM(D37:E38)</f>
        <v>19006</v>
      </c>
      <c r="E45" s="437"/>
      <c r="F45" s="257">
        <v>9354</v>
      </c>
      <c r="G45" s="143">
        <f>SUM(G37:G38)</f>
        <v>621</v>
      </c>
      <c r="H45" s="440">
        <f>SUM(H37:H38)</f>
        <v>7047</v>
      </c>
      <c r="I45" s="440"/>
      <c r="J45" s="143">
        <f>SUM(J37:J38)</f>
        <v>1024</v>
      </c>
      <c r="K45" s="257">
        <f>SUM(K37:K38)</f>
        <v>642</v>
      </c>
      <c r="L45" s="438">
        <v>9652</v>
      </c>
      <c r="M45" s="438"/>
      <c r="N45" s="143">
        <f>SUM(N37:N38)</f>
        <v>551</v>
      </c>
      <c r="O45" s="143">
        <f>SUM(O37:O38)</f>
        <v>6022</v>
      </c>
      <c r="P45" s="440">
        <f>SUM(P37:Q38)</f>
        <v>2404</v>
      </c>
      <c r="Q45" s="440"/>
      <c r="R45" s="143">
        <f>SUM(R37:R38)</f>
        <v>640</v>
      </c>
    </row>
    <row r="46" spans="1:18" ht="13.5">
      <c r="A46" s="431" t="s">
        <v>166</v>
      </c>
      <c r="B46" s="431"/>
      <c r="C46" s="432"/>
      <c r="D46" s="437">
        <f>SUM(D39:E41)</f>
        <v>11912</v>
      </c>
      <c r="E46" s="437"/>
      <c r="F46" s="257">
        <v>4561</v>
      </c>
      <c r="G46" s="143">
        <f>SUM(G39:G41)</f>
        <v>105</v>
      </c>
      <c r="H46" s="440">
        <f>SUM(H39:H41)</f>
        <v>3310</v>
      </c>
      <c r="I46" s="440"/>
      <c r="J46" s="143">
        <f>SUM(J39:J41)</f>
        <v>1016</v>
      </c>
      <c r="K46" s="257">
        <f>SUM(K39:K41)</f>
        <v>113</v>
      </c>
      <c r="L46" s="438">
        <v>7351</v>
      </c>
      <c r="M46" s="438"/>
      <c r="N46" s="143">
        <f>SUM(N39:N41)</f>
        <v>398</v>
      </c>
      <c r="O46" s="143">
        <f>SUM(O39:O41)</f>
        <v>2045</v>
      </c>
      <c r="P46" s="440">
        <f>SUM(P39:Q41)</f>
        <v>4513</v>
      </c>
      <c r="Q46" s="440"/>
      <c r="R46" s="143">
        <f>SUM(R39:R41)</f>
        <v>343</v>
      </c>
    </row>
    <row r="47" spans="1:18" ht="5.25" customHeight="1">
      <c r="A47" s="433"/>
      <c r="B47" s="433"/>
      <c r="C47" s="434"/>
      <c r="D47" s="435"/>
      <c r="E47" s="435"/>
      <c r="F47" s="244"/>
      <c r="G47" s="244"/>
      <c r="H47" s="585"/>
      <c r="I47" s="585"/>
      <c r="J47" s="244"/>
      <c r="K47" s="244"/>
      <c r="L47" s="585"/>
      <c r="M47" s="585"/>
      <c r="N47" s="244"/>
      <c r="O47" s="244"/>
      <c r="P47" s="435"/>
      <c r="Q47" s="435"/>
      <c r="R47" s="244"/>
    </row>
    <row r="48" spans="1:18" ht="13.5">
      <c r="A48" s="173" t="s">
        <v>343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</row>
    <row r="49" spans="1:18" ht="13.5">
      <c r="A49" s="174" t="s">
        <v>371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</row>
    <row r="50" spans="1:18" ht="13.5">
      <c r="A50" s="212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22.5" customHeight="1">
      <c r="A51" s="146" t="s">
        <v>340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</row>
    <row r="52" ht="13.5" customHeight="1">
      <c r="P52" s="172" t="s">
        <v>255</v>
      </c>
    </row>
    <row r="53" spans="1:16" ht="9.75" customHeight="1">
      <c r="A53" s="450" t="s">
        <v>339</v>
      </c>
      <c r="B53" s="451"/>
      <c r="C53" s="451"/>
      <c r="D53" s="450" t="s">
        <v>338</v>
      </c>
      <c r="E53" s="451"/>
      <c r="F53" s="451"/>
      <c r="G53" s="451"/>
      <c r="H53" s="451"/>
      <c r="I53" s="451"/>
      <c r="J53" s="451"/>
      <c r="K53" s="267" t="s">
        <v>334</v>
      </c>
      <c r="L53" s="268"/>
      <c r="M53" s="268"/>
      <c r="N53" s="268"/>
      <c r="O53" s="268"/>
      <c r="P53" s="268"/>
    </row>
    <row r="54" spans="1:16" s="125" customFormat="1" ht="22.5" customHeight="1">
      <c r="A54" s="452"/>
      <c r="B54" s="453"/>
      <c r="C54" s="453"/>
      <c r="D54" s="452"/>
      <c r="E54" s="453"/>
      <c r="F54" s="453"/>
      <c r="G54" s="453"/>
      <c r="H54" s="453"/>
      <c r="I54" s="453"/>
      <c r="J54" s="453"/>
      <c r="K54" s="448" t="s">
        <v>337</v>
      </c>
      <c r="L54" s="449"/>
      <c r="M54" s="449"/>
      <c r="N54" s="449"/>
      <c r="O54" s="449"/>
      <c r="P54" s="449"/>
    </row>
    <row r="55" spans="1:16" s="19" customFormat="1" ht="15.75" customHeight="1">
      <c r="A55" s="458"/>
      <c r="B55" s="474"/>
      <c r="C55" s="474"/>
      <c r="D55" s="456" t="s">
        <v>155</v>
      </c>
      <c r="E55" s="457"/>
      <c r="F55" s="474" t="s">
        <v>10</v>
      </c>
      <c r="G55" s="474"/>
      <c r="H55" s="474" t="s">
        <v>11</v>
      </c>
      <c r="I55" s="474"/>
      <c r="J55" s="474"/>
      <c r="K55" s="474" t="s">
        <v>155</v>
      </c>
      <c r="L55" s="474"/>
      <c r="M55" s="474" t="s">
        <v>10</v>
      </c>
      <c r="N55" s="474"/>
      <c r="O55" s="474" t="s">
        <v>11</v>
      </c>
      <c r="P55" s="475"/>
    </row>
    <row r="56" spans="1:16" ht="4.5" customHeight="1">
      <c r="A56" s="134"/>
      <c r="B56" s="134"/>
      <c r="C56" s="150"/>
      <c r="D56" s="135"/>
      <c r="E56" s="135"/>
      <c r="F56" s="2"/>
      <c r="G56" s="2"/>
      <c r="H56" s="2"/>
      <c r="I56" s="2"/>
      <c r="J56" s="2"/>
      <c r="K56" s="92"/>
      <c r="L56" s="2"/>
      <c r="M56" s="125"/>
      <c r="N56" s="125"/>
      <c r="O56" s="125"/>
      <c r="P56" s="92"/>
    </row>
    <row r="57" spans="1:16" ht="13.5" customHeight="1">
      <c r="A57" s="454" t="s">
        <v>9</v>
      </c>
      <c r="B57" s="454"/>
      <c r="C57" s="455"/>
      <c r="D57" s="476">
        <f aca="true" t="shared" si="0" ref="D57:D62">SUM(F57:J57)</f>
        <v>6645</v>
      </c>
      <c r="E57" s="476"/>
      <c r="F57" s="476">
        <f>SUM(F58:G62)</f>
        <v>2565</v>
      </c>
      <c r="G57" s="476"/>
      <c r="H57" s="476">
        <f>SUM(H58:J62)</f>
        <v>4080</v>
      </c>
      <c r="I57" s="476"/>
      <c r="J57" s="476"/>
      <c r="K57" s="476">
        <f>SUM(O57:P57)</f>
        <v>4</v>
      </c>
      <c r="L57" s="476"/>
      <c r="M57" s="476" t="s">
        <v>510</v>
      </c>
      <c r="N57" s="476"/>
      <c r="O57" s="476">
        <f>SUM(O58:P62)</f>
        <v>4</v>
      </c>
      <c r="P57" s="476"/>
    </row>
    <row r="58" spans="1:16" ht="13.5" customHeight="1">
      <c r="A58" s="459" t="s">
        <v>330</v>
      </c>
      <c r="B58" s="459"/>
      <c r="C58" s="460"/>
      <c r="D58" s="445">
        <f t="shared" si="0"/>
        <v>2147</v>
      </c>
      <c r="E58" s="445"/>
      <c r="F58" s="445">
        <v>1079</v>
      </c>
      <c r="G58" s="445"/>
      <c r="H58" s="445">
        <v>1068</v>
      </c>
      <c r="I58" s="445"/>
      <c r="J58" s="445"/>
      <c r="K58" s="445" t="s">
        <v>511</v>
      </c>
      <c r="L58" s="445"/>
      <c r="M58" s="445" t="s">
        <v>511</v>
      </c>
      <c r="N58" s="445"/>
      <c r="O58" s="445" t="s">
        <v>511</v>
      </c>
      <c r="P58" s="445"/>
    </row>
    <row r="59" spans="1:16" ht="13.5" customHeight="1">
      <c r="A59" s="459" t="s">
        <v>331</v>
      </c>
      <c r="B59" s="459"/>
      <c r="C59" s="460"/>
      <c r="D59" s="445">
        <f t="shared" si="0"/>
        <v>1900</v>
      </c>
      <c r="E59" s="445"/>
      <c r="F59" s="445">
        <v>803</v>
      </c>
      <c r="G59" s="445"/>
      <c r="H59" s="445">
        <v>1097</v>
      </c>
      <c r="I59" s="445"/>
      <c r="J59" s="445"/>
      <c r="K59" s="445">
        <f>SUM(O59:P59)</f>
        <v>3</v>
      </c>
      <c r="L59" s="445"/>
      <c r="M59" s="445" t="s">
        <v>511</v>
      </c>
      <c r="N59" s="445"/>
      <c r="O59" s="445">
        <v>3</v>
      </c>
      <c r="P59" s="445"/>
    </row>
    <row r="60" spans="1:16" ht="13.5" customHeight="1">
      <c r="A60" s="459" t="s">
        <v>332</v>
      </c>
      <c r="B60" s="459"/>
      <c r="C60" s="460"/>
      <c r="D60" s="445">
        <f t="shared" si="0"/>
        <v>1307</v>
      </c>
      <c r="E60" s="445"/>
      <c r="F60" s="445">
        <v>413</v>
      </c>
      <c r="G60" s="445"/>
      <c r="H60" s="445">
        <v>894</v>
      </c>
      <c r="I60" s="445"/>
      <c r="J60" s="445"/>
      <c r="K60" s="445">
        <f>SUM(O60:P60)</f>
        <v>1</v>
      </c>
      <c r="L60" s="445"/>
      <c r="M60" s="445" t="s">
        <v>511</v>
      </c>
      <c r="N60" s="445"/>
      <c r="O60" s="445">
        <v>1</v>
      </c>
      <c r="P60" s="445"/>
    </row>
    <row r="61" spans="1:16" ht="13.5" customHeight="1">
      <c r="A61" s="459" t="s">
        <v>333</v>
      </c>
      <c r="B61" s="459"/>
      <c r="C61" s="460"/>
      <c r="D61" s="445">
        <f t="shared" si="0"/>
        <v>806</v>
      </c>
      <c r="E61" s="445"/>
      <c r="F61" s="445">
        <v>167</v>
      </c>
      <c r="G61" s="445"/>
      <c r="H61" s="445">
        <v>639</v>
      </c>
      <c r="I61" s="445"/>
      <c r="J61" s="445"/>
      <c r="K61" s="445" t="s">
        <v>511</v>
      </c>
      <c r="L61" s="445"/>
      <c r="M61" s="445" t="s">
        <v>511</v>
      </c>
      <c r="N61" s="445"/>
      <c r="O61" s="445" t="s">
        <v>511</v>
      </c>
      <c r="P61" s="445"/>
    </row>
    <row r="62" spans="1:16" ht="13.5" customHeight="1">
      <c r="A62" s="459" t="s">
        <v>257</v>
      </c>
      <c r="B62" s="459"/>
      <c r="C62" s="460"/>
      <c r="D62" s="445">
        <f t="shared" si="0"/>
        <v>485</v>
      </c>
      <c r="E62" s="445"/>
      <c r="F62" s="445">
        <v>103</v>
      </c>
      <c r="G62" s="445"/>
      <c r="H62" s="445">
        <v>382</v>
      </c>
      <c r="I62" s="445"/>
      <c r="J62" s="445"/>
      <c r="K62" s="445" t="s">
        <v>512</v>
      </c>
      <c r="L62" s="445"/>
      <c r="M62" s="445" t="s">
        <v>512</v>
      </c>
      <c r="N62" s="445"/>
      <c r="O62" s="445" t="s">
        <v>512</v>
      </c>
      <c r="P62" s="445"/>
    </row>
    <row r="63" spans="1:16" ht="4.5" customHeight="1">
      <c r="A63" s="139"/>
      <c r="B63" s="139"/>
      <c r="C63" s="140"/>
      <c r="D63" s="152"/>
      <c r="E63" s="152"/>
      <c r="F63" s="152"/>
      <c r="G63" s="152"/>
      <c r="H63" s="152"/>
      <c r="I63" s="152"/>
      <c r="J63" s="152"/>
      <c r="K63" s="152"/>
      <c r="L63" s="269"/>
      <c r="M63" s="152"/>
      <c r="N63" s="152"/>
      <c r="O63" s="269"/>
      <c r="P63" s="152"/>
    </row>
    <row r="64" spans="1:16" ht="13.5" customHeight="1">
      <c r="A64" s="264" t="s">
        <v>335</v>
      </c>
      <c r="B64" s="446" t="s">
        <v>513</v>
      </c>
      <c r="C64" s="447"/>
      <c r="D64" s="444">
        <f>SUM(F64:J64)</f>
        <v>8471</v>
      </c>
      <c r="E64" s="444"/>
      <c r="F64" s="444">
        <v>3503</v>
      </c>
      <c r="G64" s="444"/>
      <c r="H64" s="444">
        <v>4968</v>
      </c>
      <c r="I64" s="444"/>
      <c r="J64" s="444"/>
      <c r="K64" s="444">
        <f>SUM(O64:P64)</f>
        <v>9</v>
      </c>
      <c r="L64" s="444"/>
      <c r="M64" s="444">
        <v>1</v>
      </c>
      <c r="N64" s="444"/>
      <c r="O64" s="444">
        <v>9</v>
      </c>
      <c r="P64" s="444"/>
    </row>
    <row r="65" spans="1:16" ht="4.5" customHeight="1">
      <c r="A65" s="265"/>
      <c r="B65" s="265"/>
      <c r="C65" s="266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</row>
    <row r="66" spans="1:16" ht="13.5">
      <c r="A66" s="173" t="s">
        <v>343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</row>
    <row r="69" spans="2:7" ht="13.5">
      <c r="B69" s="69"/>
      <c r="C69" s="69"/>
      <c r="D69" s="69"/>
      <c r="E69" s="69"/>
      <c r="F69" s="69"/>
      <c r="G69" s="69"/>
    </row>
    <row r="70" spans="2:7" ht="13.5">
      <c r="B70" s="69"/>
      <c r="C70" s="92"/>
      <c r="D70" s="92"/>
      <c r="E70" s="92"/>
      <c r="F70" s="69"/>
      <c r="G70" s="69"/>
    </row>
    <row r="71" spans="2:7" ht="13.5">
      <c r="B71" s="69"/>
      <c r="C71" s="69"/>
      <c r="D71" s="69"/>
      <c r="E71" s="69"/>
      <c r="F71" s="69"/>
      <c r="G71" s="69"/>
    </row>
  </sheetData>
  <mergeCells count="232">
    <mergeCell ref="O55:P55"/>
    <mergeCell ref="O57:P57"/>
    <mergeCell ref="K64:L64"/>
    <mergeCell ref="K62:L62"/>
    <mergeCell ref="K61:L61"/>
    <mergeCell ref="K60:L60"/>
    <mergeCell ref="K59:L59"/>
    <mergeCell ref="K58:L58"/>
    <mergeCell ref="K57:L57"/>
    <mergeCell ref="K55:L55"/>
    <mergeCell ref="F60:G60"/>
    <mergeCell ref="O64:P64"/>
    <mergeCell ref="O62:P62"/>
    <mergeCell ref="O61:P61"/>
    <mergeCell ref="O60:P60"/>
    <mergeCell ref="H61:J61"/>
    <mergeCell ref="H62:J62"/>
    <mergeCell ref="M61:N61"/>
    <mergeCell ref="M62:N62"/>
    <mergeCell ref="B64:C64"/>
    <mergeCell ref="F61:G61"/>
    <mergeCell ref="F62:G62"/>
    <mergeCell ref="D57:E57"/>
    <mergeCell ref="D58:E58"/>
    <mergeCell ref="D59:E59"/>
    <mergeCell ref="D60:E60"/>
    <mergeCell ref="D64:E64"/>
    <mergeCell ref="F64:G64"/>
    <mergeCell ref="D61:E61"/>
    <mergeCell ref="H59:J59"/>
    <mergeCell ref="H60:J60"/>
    <mergeCell ref="M64:N64"/>
    <mergeCell ref="K54:P54"/>
    <mergeCell ref="D53:J54"/>
    <mergeCell ref="H64:J64"/>
    <mergeCell ref="D62:E62"/>
    <mergeCell ref="F57:G57"/>
    <mergeCell ref="F58:G58"/>
    <mergeCell ref="F59:G59"/>
    <mergeCell ref="O59:P59"/>
    <mergeCell ref="O58:P58"/>
    <mergeCell ref="M59:N59"/>
    <mergeCell ref="M60:N60"/>
    <mergeCell ref="M58:N58"/>
    <mergeCell ref="H58:J58"/>
    <mergeCell ref="M55:N55"/>
    <mergeCell ref="A57:C57"/>
    <mergeCell ref="H55:J55"/>
    <mergeCell ref="F55:G55"/>
    <mergeCell ref="M57:N57"/>
    <mergeCell ref="D55:E55"/>
    <mergeCell ref="H57:J57"/>
    <mergeCell ref="A53:C55"/>
    <mergeCell ref="A58:C58"/>
    <mergeCell ref="A44:C44"/>
    <mergeCell ref="A45:C45"/>
    <mergeCell ref="A62:C62"/>
    <mergeCell ref="A61:C61"/>
    <mergeCell ref="A60:C60"/>
    <mergeCell ref="A59:C59"/>
    <mergeCell ref="A46:C46"/>
    <mergeCell ref="A47:C47"/>
    <mergeCell ref="D47:E47"/>
    <mergeCell ref="D42:E42"/>
    <mergeCell ref="D43:E43"/>
    <mergeCell ref="D44:E44"/>
    <mergeCell ref="D45:E45"/>
    <mergeCell ref="L41:M41"/>
    <mergeCell ref="L42:M42"/>
    <mergeCell ref="L43:M43"/>
    <mergeCell ref="D46:E46"/>
    <mergeCell ref="L44:M44"/>
    <mergeCell ref="L46:M46"/>
    <mergeCell ref="H44:I44"/>
    <mergeCell ref="H43:I43"/>
    <mergeCell ref="H42:I42"/>
    <mergeCell ref="H41:I41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D38:E38"/>
    <mergeCell ref="D39:E39"/>
    <mergeCell ref="D40:E40"/>
    <mergeCell ref="D41:E41"/>
    <mergeCell ref="D34:E34"/>
    <mergeCell ref="D35:E35"/>
    <mergeCell ref="D36:E36"/>
    <mergeCell ref="D37:E37"/>
    <mergeCell ref="D30:E30"/>
    <mergeCell ref="D31:E31"/>
    <mergeCell ref="D32:E32"/>
    <mergeCell ref="D33:E33"/>
    <mergeCell ref="D26:E26"/>
    <mergeCell ref="D27:E27"/>
    <mergeCell ref="D28:E28"/>
    <mergeCell ref="D29:E29"/>
    <mergeCell ref="P47:Q47"/>
    <mergeCell ref="P40:Q40"/>
    <mergeCell ref="P41:Q41"/>
    <mergeCell ref="P42:Q42"/>
    <mergeCell ref="P43:Q43"/>
    <mergeCell ref="P46:Q46"/>
    <mergeCell ref="P44:Q44"/>
    <mergeCell ref="P45:Q45"/>
    <mergeCell ref="P36:Q36"/>
    <mergeCell ref="P37:Q37"/>
    <mergeCell ref="P38:Q38"/>
    <mergeCell ref="P39:Q39"/>
    <mergeCell ref="P32:Q32"/>
    <mergeCell ref="P33:Q33"/>
    <mergeCell ref="P34:Q34"/>
    <mergeCell ref="P35:Q35"/>
    <mergeCell ref="P28:Q28"/>
    <mergeCell ref="P29:Q29"/>
    <mergeCell ref="P30:Q30"/>
    <mergeCell ref="P31:Q31"/>
    <mergeCell ref="P24:Q24"/>
    <mergeCell ref="P25:Q25"/>
    <mergeCell ref="P26:Q26"/>
    <mergeCell ref="P27:Q27"/>
    <mergeCell ref="P23:Q23"/>
    <mergeCell ref="D23:E23"/>
    <mergeCell ref="A23:C23"/>
    <mergeCell ref="L21:M21"/>
    <mergeCell ref="L22:M22"/>
    <mergeCell ref="L23:M23"/>
    <mergeCell ref="H21:I21"/>
    <mergeCell ref="A22:C22"/>
    <mergeCell ref="D22:E22"/>
    <mergeCell ref="P14:Q14"/>
    <mergeCell ref="L14:M14"/>
    <mergeCell ref="H14:I14"/>
    <mergeCell ref="P21:Q21"/>
    <mergeCell ref="L20:R20"/>
    <mergeCell ref="F20:K20"/>
    <mergeCell ref="P13:Q13"/>
    <mergeCell ref="B10:I10"/>
    <mergeCell ref="Q8:R8"/>
    <mergeCell ref="O8:P8"/>
    <mergeCell ref="B9:R9"/>
    <mergeCell ref="P11:Q11"/>
    <mergeCell ref="J10:R10"/>
    <mergeCell ref="H8:I8"/>
    <mergeCell ref="R11:R13"/>
    <mergeCell ref="L13:M13"/>
    <mergeCell ref="B5:N5"/>
    <mergeCell ref="A4:A7"/>
    <mergeCell ref="B4:R4"/>
    <mergeCell ref="O5:R5"/>
    <mergeCell ref="Q6:R6"/>
    <mergeCell ref="Q7:R7"/>
    <mergeCell ref="C6:C7"/>
    <mergeCell ref="D6:D7"/>
    <mergeCell ref="E6:E7"/>
    <mergeCell ref="B6:B7"/>
    <mergeCell ref="O6:P7"/>
    <mergeCell ref="H11:I13"/>
    <mergeCell ref="P12:Q12"/>
    <mergeCell ref="L24:M24"/>
    <mergeCell ref="J11:J13"/>
    <mergeCell ref="K6:K7"/>
    <mergeCell ref="L6:M7"/>
    <mergeCell ref="L8:M8"/>
    <mergeCell ref="L11:M11"/>
    <mergeCell ref="L12:M12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7:M47"/>
    <mergeCell ref="H47:I47"/>
    <mergeCell ref="H46:I46"/>
    <mergeCell ref="L45:M45"/>
    <mergeCell ref="H45:I45"/>
    <mergeCell ref="H40:I40"/>
    <mergeCell ref="H39:I39"/>
    <mergeCell ref="H38:I38"/>
    <mergeCell ref="H37:I37"/>
    <mergeCell ref="H36:I36"/>
    <mergeCell ref="H35:I35"/>
    <mergeCell ref="H34:I34"/>
    <mergeCell ref="H28:I28"/>
    <mergeCell ref="H27:I27"/>
    <mergeCell ref="H26:I26"/>
    <mergeCell ref="H33:I33"/>
    <mergeCell ref="H32:I32"/>
    <mergeCell ref="H31:I31"/>
    <mergeCell ref="H30:I30"/>
    <mergeCell ref="H29:I29"/>
    <mergeCell ref="F6:F7"/>
    <mergeCell ref="G6:G7"/>
    <mergeCell ref="H6:I7"/>
    <mergeCell ref="J6:J7"/>
    <mergeCell ref="A9:A13"/>
    <mergeCell ref="A20:C21"/>
    <mergeCell ref="D20:E21"/>
    <mergeCell ref="H25:I25"/>
    <mergeCell ref="H24:I24"/>
    <mergeCell ref="H23:I23"/>
    <mergeCell ref="H22:I22"/>
    <mergeCell ref="D24:E24"/>
    <mergeCell ref="D25:E25"/>
    <mergeCell ref="B11:B13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D44"/>
  <sheetViews>
    <sheetView workbookViewId="0" topLeftCell="A1">
      <selection activeCell="L35" sqref="L35"/>
    </sheetView>
  </sheetViews>
  <sheetFormatPr defaultColWidth="9.00390625" defaultRowHeight="13.5"/>
  <cols>
    <col min="1" max="3" width="2.125" style="0" customWidth="1"/>
    <col min="4" max="4" width="3.375" style="0" customWidth="1"/>
    <col min="5" max="5" width="6.75390625" style="0" customWidth="1"/>
    <col min="6" max="6" width="6.125" style="0" customWidth="1"/>
    <col min="7" max="7" width="1.12109375" style="0" customWidth="1"/>
    <col min="8" max="17" width="7.125" style="0" customWidth="1"/>
    <col min="18" max="27" width="6.875" style="0" customWidth="1"/>
  </cols>
  <sheetData>
    <row r="1" ht="22.5" customHeight="1"/>
    <row r="2" spans="1:27" ht="22.5" customHeight="1">
      <c r="A2" s="147" t="s">
        <v>309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91"/>
      <c r="S2" s="91"/>
      <c r="T2" s="91"/>
      <c r="U2" s="91"/>
      <c r="V2" s="91"/>
      <c r="W2" s="91"/>
      <c r="X2" s="91"/>
      <c r="Y2" s="91"/>
      <c r="Z2" s="91"/>
      <c r="AA2" s="91"/>
    </row>
    <row r="3" spans="2:27" ht="13.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162"/>
      <c r="P3" s="162"/>
      <c r="Q3" s="172" t="s">
        <v>255</v>
      </c>
      <c r="R3" s="88"/>
      <c r="S3" s="88"/>
      <c r="T3" s="88"/>
      <c r="U3" s="88"/>
      <c r="V3" s="88"/>
      <c r="W3" s="88"/>
      <c r="X3" s="88"/>
      <c r="Y3" s="88"/>
      <c r="Z3" s="88"/>
      <c r="AA3" s="88"/>
    </row>
    <row r="4" spans="1:30" ht="14.25" customHeight="1">
      <c r="A4" s="626" t="s">
        <v>310</v>
      </c>
      <c r="B4" s="627"/>
      <c r="C4" s="627"/>
      <c r="D4" s="627"/>
      <c r="E4" s="627"/>
      <c r="F4" s="627"/>
      <c r="G4" s="627"/>
      <c r="H4" s="597" t="s">
        <v>311</v>
      </c>
      <c r="I4" s="595" t="s">
        <v>312</v>
      </c>
      <c r="J4" s="595" t="s">
        <v>313</v>
      </c>
      <c r="K4" s="593" t="s">
        <v>314</v>
      </c>
      <c r="L4" s="544" t="s">
        <v>315</v>
      </c>
      <c r="M4" s="587"/>
      <c r="N4" s="587"/>
      <c r="O4" s="587"/>
      <c r="P4" s="587"/>
      <c r="Q4" s="587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</row>
    <row r="5" spans="1:30" ht="112.5" customHeight="1">
      <c r="A5" s="628"/>
      <c r="B5" s="629"/>
      <c r="C5" s="629"/>
      <c r="D5" s="629"/>
      <c r="E5" s="629"/>
      <c r="F5" s="629"/>
      <c r="G5" s="629"/>
      <c r="H5" s="598"/>
      <c r="I5" s="596"/>
      <c r="J5" s="596"/>
      <c r="K5" s="594"/>
      <c r="L5" s="284" t="s">
        <v>403</v>
      </c>
      <c r="M5" s="284" t="s">
        <v>402</v>
      </c>
      <c r="N5" s="284" t="s">
        <v>401</v>
      </c>
      <c r="O5" s="285" t="s">
        <v>400</v>
      </c>
      <c r="P5" s="285" t="s">
        <v>399</v>
      </c>
      <c r="Q5" s="286" t="s">
        <v>404</v>
      </c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</row>
    <row r="6" spans="1:30" ht="5.25" customHeight="1">
      <c r="A6" s="295"/>
      <c r="B6" s="288"/>
      <c r="C6" s="288"/>
      <c r="D6" s="288"/>
      <c r="E6" s="288"/>
      <c r="F6" s="288"/>
      <c r="G6" s="289"/>
      <c r="H6" s="290"/>
      <c r="I6" s="290"/>
      <c r="J6" s="290"/>
      <c r="K6" s="291"/>
      <c r="L6" s="292"/>
      <c r="M6" s="292"/>
      <c r="N6" s="292"/>
      <c r="O6" s="293"/>
      <c r="P6" s="293"/>
      <c r="Q6" s="294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</row>
    <row r="7" spans="1:30" ht="4.5" customHeight="1">
      <c r="A7" s="207"/>
      <c r="B7" s="287"/>
      <c r="C7" s="271"/>
      <c r="D7" s="271"/>
      <c r="E7" s="271"/>
      <c r="F7" s="271"/>
      <c r="G7" s="272"/>
      <c r="H7" s="43"/>
      <c r="I7" s="76"/>
      <c r="J7" s="76"/>
      <c r="K7" s="76"/>
      <c r="L7" s="2"/>
      <c r="M7" s="2"/>
      <c r="N7" s="2"/>
      <c r="O7" s="76"/>
      <c r="P7" s="76"/>
      <c r="Q7" s="2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30" ht="16.5" customHeight="1">
      <c r="A8" s="207"/>
      <c r="B8" s="590" t="s">
        <v>64</v>
      </c>
      <c r="C8" s="591"/>
      <c r="D8" s="591"/>
      <c r="E8" s="591"/>
      <c r="F8" s="591"/>
      <c r="G8" s="592"/>
      <c r="H8" s="114">
        <f>H9+H35+H36</f>
        <v>74648</v>
      </c>
      <c r="I8" s="114">
        <f>I9+I35+I36</f>
        <v>169612</v>
      </c>
      <c r="J8" s="114">
        <f>J9+J35+J36</f>
        <v>169048</v>
      </c>
      <c r="K8" s="115">
        <v>2.26</v>
      </c>
      <c r="L8" s="116">
        <f aca="true" t="shared" si="0" ref="L8:Q8">SUM(L9,L35,L36)</f>
        <v>7140</v>
      </c>
      <c r="M8" s="116">
        <f t="shared" si="0"/>
        <v>26973</v>
      </c>
      <c r="N8" s="116">
        <f t="shared" si="0"/>
        <v>9073</v>
      </c>
      <c r="O8" s="116">
        <f t="shared" si="0"/>
        <v>21524</v>
      </c>
      <c r="P8" s="116">
        <f t="shared" si="0"/>
        <v>47926</v>
      </c>
      <c r="Q8" s="116">
        <f t="shared" si="0"/>
        <v>29384</v>
      </c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</row>
    <row r="9" spans="1:30" ht="16.5" customHeight="1">
      <c r="A9" s="218"/>
      <c r="B9" s="275"/>
      <c r="C9" s="588" t="s">
        <v>155</v>
      </c>
      <c r="D9" s="588"/>
      <c r="E9" s="588"/>
      <c r="F9" s="588"/>
      <c r="G9" s="589"/>
      <c r="H9" s="276">
        <f>H10+H18</f>
        <v>46513</v>
      </c>
      <c r="I9" s="276">
        <f>I10+I18</f>
        <v>141021</v>
      </c>
      <c r="J9" s="276">
        <f>J10+J18</f>
        <v>140913</v>
      </c>
      <c r="K9" s="277">
        <v>3.03</v>
      </c>
      <c r="L9" s="278">
        <f aca="true" t="shared" si="1" ref="L9:Q9">L10+L18</f>
        <v>7140</v>
      </c>
      <c r="M9" s="278">
        <f t="shared" si="1"/>
        <v>26973</v>
      </c>
      <c r="N9" s="278">
        <f t="shared" si="1"/>
        <v>9073</v>
      </c>
      <c r="O9" s="278">
        <f t="shared" si="1"/>
        <v>14838</v>
      </c>
      <c r="P9" s="278">
        <f t="shared" si="1"/>
        <v>41199</v>
      </c>
      <c r="Q9" s="278">
        <f t="shared" si="1"/>
        <v>22698</v>
      </c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</row>
    <row r="10" spans="1:27" ht="16.5" customHeight="1">
      <c r="A10" s="218"/>
      <c r="B10" s="606" t="s">
        <v>316</v>
      </c>
      <c r="C10" s="296"/>
      <c r="D10" s="588" t="s">
        <v>155</v>
      </c>
      <c r="E10" s="588"/>
      <c r="F10" s="588"/>
      <c r="G10" s="589"/>
      <c r="H10" s="276">
        <f>SUM(H11:H16)</f>
        <v>42166</v>
      </c>
      <c r="I10" s="276">
        <f>SUM(I11:I16)</f>
        <v>123338</v>
      </c>
      <c r="J10" s="276">
        <f>SUM(J11:J16)</f>
        <v>123247</v>
      </c>
      <c r="K10" s="277">
        <v>2.92</v>
      </c>
      <c r="L10" s="278">
        <f aca="true" t="shared" si="2" ref="L10:Q10">SUM(L11:L16)</f>
        <v>6585</v>
      </c>
      <c r="M10" s="278">
        <f t="shared" si="2"/>
        <v>24076</v>
      </c>
      <c r="N10" s="278">
        <f t="shared" si="2"/>
        <v>8403</v>
      </c>
      <c r="O10" s="278">
        <f t="shared" si="2"/>
        <v>11584</v>
      </c>
      <c r="P10" s="278">
        <f t="shared" si="2"/>
        <v>27145</v>
      </c>
      <c r="Q10" s="278">
        <f t="shared" si="2"/>
        <v>18343</v>
      </c>
      <c r="R10" s="117"/>
      <c r="S10" s="118"/>
      <c r="T10" s="118"/>
      <c r="U10" s="118"/>
      <c r="V10" s="118"/>
      <c r="W10" s="118"/>
      <c r="X10" s="118"/>
      <c r="Y10" s="118"/>
      <c r="Z10" s="118"/>
      <c r="AA10" s="77"/>
    </row>
    <row r="11" spans="1:27" ht="31.5" customHeight="1">
      <c r="A11" s="218"/>
      <c r="B11" s="606"/>
      <c r="C11" s="608" t="s">
        <v>317</v>
      </c>
      <c r="D11" s="633" t="s">
        <v>318</v>
      </c>
      <c r="E11" s="634"/>
      <c r="F11" s="634"/>
      <c r="G11" s="635"/>
      <c r="H11" s="276">
        <v>14003</v>
      </c>
      <c r="I11" s="257">
        <v>28020</v>
      </c>
      <c r="J11" s="257">
        <v>28006</v>
      </c>
      <c r="K11" s="277">
        <v>2</v>
      </c>
      <c r="L11" s="417" t="s">
        <v>390</v>
      </c>
      <c r="M11" s="417" t="s">
        <v>390</v>
      </c>
      <c r="N11" s="417" t="s">
        <v>390</v>
      </c>
      <c r="O11" s="279">
        <v>6448</v>
      </c>
      <c r="P11" s="280">
        <v>12900</v>
      </c>
      <c r="Q11" s="280">
        <v>11233</v>
      </c>
      <c r="R11" s="117"/>
      <c r="S11" s="118"/>
      <c r="T11" s="118"/>
      <c r="U11" s="118"/>
      <c r="V11" s="118"/>
      <c r="W11" s="118"/>
      <c r="X11" s="118"/>
      <c r="Y11" s="118"/>
      <c r="Z11" s="118"/>
      <c r="AA11" s="77"/>
    </row>
    <row r="12" spans="1:27" ht="15.75" customHeight="1">
      <c r="A12" s="218"/>
      <c r="B12" s="606"/>
      <c r="C12" s="608"/>
      <c r="D12" s="636" t="s">
        <v>391</v>
      </c>
      <c r="E12" s="637"/>
      <c r="F12" s="637"/>
      <c r="G12" s="638"/>
      <c r="H12" s="639">
        <v>22431</v>
      </c>
      <c r="I12" s="639">
        <v>81535</v>
      </c>
      <c r="J12" s="639">
        <v>81517</v>
      </c>
      <c r="K12" s="640">
        <v>3.63</v>
      </c>
      <c r="L12" s="639">
        <v>6269</v>
      </c>
      <c r="M12" s="639">
        <v>23197</v>
      </c>
      <c r="N12" s="639">
        <v>8046</v>
      </c>
      <c r="O12" s="639">
        <v>3010</v>
      </c>
      <c r="P12" s="599">
        <v>9653</v>
      </c>
      <c r="Q12" s="599">
        <v>4911</v>
      </c>
      <c r="R12" s="117"/>
      <c r="S12" s="118"/>
      <c r="T12" s="118"/>
      <c r="U12" s="118"/>
      <c r="V12" s="118"/>
      <c r="W12" s="118"/>
      <c r="X12" s="118"/>
      <c r="Y12" s="118"/>
      <c r="Z12" s="118"/>
      <c r="AA12" s="77"/>
    </row>
    <row r="13" spans="1:27" ht="15.75" customHeight="1">
      <c r="A13" s="218"/>
      <c r="B13" s="606"/>
      <c r="C13" s="608"/>
      <c r="D13" s="600" t="s">
        <v>414</v>
      </c>
      <c r="E13" s="601"/>
      <c r="F13" s="601"/>
      <c r="G13" s="602"/>
      <c r="H13" s="639"/>
      <c r="I13" s="639"/>
      <c r="J13" s="639"/>
      <c r="K13" s="640"/>
      <c r="L13" s="639"/>
      <c r="M13" s="639"/>
      <c r="N13" s="639"/>
      <c r="O13" s="639"/>
      <c r="P13" s="599"/>
      <c r="Q13" s="599"/>
      <c r="R13" s="117"/>
      <c r="S13" s="118"/>
      <c r="T13" s="118"/>
      <c r="U13" s="118"/>
      <c r="V13" s="118"/>
      <c r="W13" s="118"/>
      <c r="X13" s="118"/>
      <c r="Y13" s="118"/>
      <c r="Z13" s="118"/>
      <c r="AA13" s="77"/>
    </row>
    <row r="14" spans="1:27" ht="15.75" customHeight="1">
      <c r="A14" s="218"/>
      <c r="B14" s="606"/>
      <c r="C14" s="608"/>
      <c r="D14" s="641" t="s">
        <v>392</v>
      </c>
      <c r="E14" s="642"/>
      <c r="F14" s="642"/>
      <c r="G14" s="643"/>
      <c r="H14" s="639">
        <v>896</v>
      </c>
      <c r="I14" s="639">
        <v>2093</v>
      </c>
      <c r="J14" s="639">
        <v>2068</v>
      </c>
      <c r="K14" s="640">
        <v>2.31</v>
      </c>
      <c r="L14" s="639">
        <v>25</v>
      </c>
      <c r="M14" s="639">
        <v>68</v>
      </c>
      <c r="N14" s="639">
        <v>26</v>
      </c>
      <c r="O14" s="639">
        <v>391</v>
      </c>
      <c r="P14" s="599">
        <v>839</v>
      </c>
      <c r="Q14" s="599">
        <v>394</v>
      </c>
      <c r="R14" s="117"/>
      <c r="S14" s="118"/>
      <c r="T14" s="118"/>
      <c r="U14" s="118"/>
      <c r="V14" s="118"/>
      <c r="W14" s="118"/>
      <c r="X14" s="118"/>
      <c r="Y14" s="118"/>
      <c r="Z14" s="118"/>
      <c r="AA14" s="77"/>
    </row>
    <row r="15" spans="1:27" ht="15.75" customHeight="1">
      <c r="A15" s="218"/>
      <c r="B15" s="606"/>
      <c r="C15" s="608"/>
      <c r="D15" s="600" t="s">
        <v>406</v>
      </c>
      <c r="E15" s="601"/>
      <c r="F15" s="601"/>
      <c r="G15" s="602"/>
      <c r="H15" s="639"/>
      <c r="I15" s="639"/>
      <c r="J15" s="639"/>
      <c r="K15" s="640"/>
      <c r="L15" s="639"/>
      <c r="M15" s="639"/>
      <c r="N15" s="639"/>
      <c r="O15" s="639"/>
      <c r="P15" s="599"/>
      <c r="Q15" s="599"/>
      <c r="R15" s="117"/>
      <c r="S15" s="118"/>
      <c r="T15" s="118"/>
      <c r="U15" s="118"/>
      <c r="V15" s="118"/>
      <c r="W15" s="118"/>
      <c r="X15" s="118"/>
      <c r="Y15" s="118"/>
      <c r="Z15" s="118"/>
      <c r="AA15" s="77"/>
    </row>
    <row r="16" spans="1:27" ht="15.75" customHeight="1">
      <c r="A16" s="218"/>
      <c r="B16" s="606"/>
      <c r="C16" s="608"/>
      <c r="D16" s="641" t="s">
        <v>393</v>
      </c>
      <c r="E16" s="642"/>
      <c r="F16" s="642"/>
      <c r="G16" s="643"/>
      <c r="H16" s="639">
        <v>4836</v>
      </c>
      <c r="I16" s="639">
        <v>11690</v>
      </c>
      <c r="J16" s="639">
        <v>11656</v>
      </c>
      <c r="K16" s="640">
        <v>2.41</v>
      </c>
      <c r="L16" s="639">
        <v>291</v>
      </c>
      <c r="M16" s="639">
        <v>811</v>
      </c>
      <c r="N16" s="639">
        <v>331</v>
      </c>
      <c r="O16" s="639">
        <v>1735</v>
      </c>
      <c r="P16" s="599">
        <v>3753</v>
      </c>
      <c r="Q16" s="599">
        <v>1805</v>
      </c>
      <c r="R16" s="117"/>
      <c r="S16" s="118"/>
      <c r="T16" s="118"/>
      <c r="U16" s="118"/>
      <c r="V16" s="118"/>
      <c r="W16" s="118"/>
      <c r="X16" s="118"/>
      <c r="Y16" s="118"/>
      <c r="Z16" s="118"/>
      <c r="AA16" s="77"/>
    </row>
    <row r="17" spans="1:27" ht="15.75" customHeight="1">
      <c r="A17" s="218"/>
      <c r="B17" s="606"/>
      <c r="C17" s="609"/>
      <c r="D17" s="603" t="s">
        <v>406</v>
      </c>
      <c r="E17" s="604"/>
      <c r="F17" s="604"/>
      <c r="G17" s="605"/>
      <c r="H17" s="639"/>
      <c r="I17" s="639"/>
      <c r="J17" s="639"/>
      <c r="K17" s="640"/>
      <c r="L17" s="639"/>
      <c r="M17" s="639"/>
      <c r="N17" s="639"/>
      <c r="O17" s="639"/>
      <c r="P17" s="599"/>
      <c r="Q17" s="599"/>
      <c r="R17" s="117"/>
      <c r="S17" s="118"/>
      <c r="T17" s="118"/>
      <c r="U17" s="118"/>
      <c r="V17" s="118"/>
      <c r="W17" s="118"/>
      <c r="X17" s="118"/>
      <c r="Y17" s="118"/>
      <c r="Z17" s="118"/>
      <c r="AA17" s="77"/>
    </row>
    <row r="18" spans="1:27" ht="16.5" customHeight="1">
      <c r="A18" s="218"/>
      <c r="B18" s="606"/>
      <c r="C18" s="296"/>
      <c r="D18" s="619" t="s">
        <v>155</v>
      </c>
      <c r="E18" s="619"/>
      <c r="F18" s="619"/>
      <c r="G18" s="620"/>
      <c r="H18" s="278">
        <f>SUM(H19:H33)</f>
        <v>4347</v>
      </c>
      <c r="I18" s="278">
        <f>SUM(I19:I33)</f>
        <v>17683</v>
      </c>
      <c r="J18" s="278">
        <f>SUM(J19:J33)</f>
        <v>17666</v>
      </c>
      <c r="K18" s="277">
        <v>4.06</v>
      </c>
      <c r="L18" s="278">
        <f aca="true" t="shared" si="3" ref="L18:Q18">SUM(L19:L33)</f>
        <v>555</v>
      </c>
      <c r="M18" s="278">
        <f t="shared" si="3"/>
        <v>2897</v>
      </c>
      <c r="N18" s="278">
        <f t="shared" si="3"/>
        <v>670</v>
      </c>
      <c r="O18" s="278">
        <f t="shared" si="3"/>
        <v>3254</v>
      </c>
      <c r="P18" s="278">
        <f t="shared" si="3"/>
        <v>14054</v>
      </c>
      <c r="Q18" s="278">
        <f t="shared" si="3"/>
        <v>4355</v>
      </c>
      <c r="R18" s="117"/>
      <c r="S18" s="118"/>
      <c r="T18" s="118"/>
      <c r="U18" s="118"/>
      <c r="V18" s="118"/>
      <c r="W18" s="118"/>
      <c r="X18" s="118"/>
      <c r="Y18" s="118"/>
      <c r="Z18" s="118"/>
      <c r="AA18" s="77"/>
    </row>
    <row r="19" spans="1:27" ht="15.75" customHeight="1">
      <c r="A19" s="218"/>
      <c r="B19" s="606"/>
      <c r="C19" s="648" t="s">
        <v>319</v>
      </c>
      <c r="D19" s="644" t="s">
        <v>405</v>
      </c>
      <c r="E19" s="645"/>
      <c r="F19" s="645"/>
      <c r="G19" s="646"/>
      <c r="H19" s="639">
        <v>142</v>
      </c>
      <c r="I19" s="639">
        <v>568</v>
      </c>
      <c r="J19" s="639">
        <v>568</v>
      </c>
      <c r="K19" s="640">
        <v>4</v>
      </c>
      <c r="L19" s="647" t="s">
        <v>321</v>
      </c>
      <c r="M19" s="647" t="s">
        <v>321</v>
      </c>
      <c r="N19" s="647" t="s">
        <v>321</v>
      </c>
      <c r="O19" s="639">
        <v>100</v>
      </c>
      <c r="P19" s="599">
        <v>400</v>
      </c>
      <c r="Q19" s="599">
        <v>184</v>
      </c>
      <c r="R19" s="117"/>
      <c r="S19" s="118"/>
      <c r="T19" s="118"/>
      <c r="U19" s="118"/>
      <c r="V19" s="118"/>
      <c r="W19" s="118"/>
      <c r="X19" s="118"/>
      <c r="Y19" s="118"/>
      <c r="Z19" s="118"/>
      <c r="AA19" s="77"/>
    </row>
    <row r="20" spans="1:27" ht="15.75" customHeight="1">
      <c r="A20" s="218"/>
      <c r="B20" s="606"/>
      <c r="C20" s="648"/>
      <c r="D20" s="600" t="s">
        <v>406</v>
      </c>
      <c r="E20" s="601"/>
      <c r="F20" s="601"/>
      <c r="G20" s="602"/>
      <c r="H20" s="639"/>
      <c r="I20" s="639"/>
      <c r="J20" s="639"/>
      <c r="K20" s="640"/>
      <c r="L20" s="647"/>
      <c r="M20" s="647"/>
      <c r="N20" s="647"/>
      <c r="O20" s="639"/>
      <c r="P20" s="599"/>
      <c r="Q20" s="599"/>
      <c r="R20" s="117"/>
      <c r="S20" s="118"/>
      <c r="T20" s="118"/>
      <c r="U20" s="118"/>
      <c r="V20" s="118"/>
      <c r="W20" s="118"/>
      <c r="X20" s="118"/>
      <c r="Y20" s="118"/>
      <c r="Z20" s="118"/>
      <c r="AA20" s="77"/>
    </row>
    <row r="21" spans="1:27" ht="15.75" customHeight="1">
      <c r="A21" s="218"/>
      <c r="B21" s="606"/>
      <c r="C21" s="648"/>
      <c r="D21" s="641" t="s">
        <v>394</v>
      </c>
      <c r="E21" s="642"/>
      <c r="F21" s="642"/>
      <c r="G21" s="643"/>
      <c r="H21" s="639">
        <v>558</v>
      </c>
      <c r="I21" s="639">
        <v>1675</v>
      </c>
      <c r="J21" s="639">
        <v>1674</v>
      </c>
      <c r="K21" s="640">
        <v>3</v>
      </c>
      <c r="L21" s="647" t="s">
        <v>395</v>
      </c>
      <c r="M21" s="647" t="s">
        <v>395</v>
      </c>
      <c r="N21" s="647" t="s">
        <v>395</v>
      </c>
      <c r="O21" s="639">
        <v>505</v>
      </c>
      <c r="P21" s="599">
        <v>1515</v>
      </c>
      <c r="Q21" s="599">
        <v>652</v>
      </c>
      <c r="R21" s="117"/>
      <c r="S21" s="118"/>
      <c r="T21" s="118"/>
      <c r="U21" s="118"/>
      <c r="V21" s="118"/>
      <c r="W21" s="118"/>
      <c r="X21" s="118"/>
      <c r="Y21" s="118"/>
      <c r="Z21" s="118"/>
      <c r="AA21" s="77"/>
    </row>
    <row r="22" spans="1:27" ht="15.75" customHeight="1">
      <c r="A22" s="218"/>
      <c r="B22" s="606"/>
      <c r="C22" s="648"/>
      <c r="D22" s="600" t="s">
        <v>406</v>
      </c>
      <c r="E22" s="601"/>
      <c r="F22" s="601"/>
      <c r="G22" s="602"/>
      <c r="H22" s="639"/>
      <c r="I22" s="639"/>
      <c r="J22" s="639"/>
      <c r="K22" s="640"/>
      <c r="L22" s="647"/>
      <c r="M22" s="647"/>
      <c r="N22" s="647"/>
      <c r="O22" s="639"/>
      <c r="P22" s="599"/>
      <c r="Q22" s="599"/>
      <c r="R22" s="117"/>
      <c r="S22" s="118"/>
      <c r="T22" s="118"/>
      <c r="U22" s="118"/>
      <c r="V22" s="118"/>
      <c r="W22" s="118"/>
      <c r="X22" s="118"/>
      <c r="Y22" s="118"/>
      <c r="Z22" s="118"/>
      <c r="AA22" s="77"/>
    </row>
    <row r="23" spans="1:27" ht="15.75" customHeight="1">
      <c r="A23" s="218"/>
      <c r="B23" s="606"/>
      <c r="C23" s="648"/>
      <c r="D23" s="641" t="s">
        <v>396</v>
      </c>
      <c r="E23" s="642"/>
      <c r="F23" s="642"/>
      <c r="G23" s="643"/>
      <c r="H23" s="639">
        <v>430</v>
      </c>
      <c r="I23" s="639">
        <v>2557</v>
      </c>
      <c r="J23" s="639">
        <v>2556</v>
      </c>
      <c r="K23" s="640">
        <v>5.94</v>
      </c>
      <c r="L23" s="639">
        <v>127</v>
      </c>
      <c r="M23" s="639">
        <v>741</v>
      </c>
      <c r="N23" s="639">
        <v>160</v>
      </c>
      <c r="O23" s="639">
        <v>378</v>
      </c>
      <c r="P23" s="599">
        <v>2262</v>
      </c>
      <c r="Q23" s="599">
        <v>712</v>
      </c>
      <c r="R23" s="117"/>
      <c r="S23" s="118"/>
      <c r="T23" s="118"/>
      <c r="U23" s="118"/>
      <c r="V23" s="118"/>
      <c r="W23" s="118"/>
      <c r="X23" s="118"/>
      <c r="Y23" s="118"/>
      <c r="Z23" s="118"/>
      <c r="AA23" s="77"/>
    </row>
    <row r="24" spans="1:27" ht="15.75" customHeight="1">
      <c r="A24" s="218"/>
      <c r="B24" s="606"/>
      <c r="C24" s="648"/>
      <c r="D24" s="600" t="s">
        <v>406</v>
      </c>
      <c r="E24" s="601"/>
      <c r="F24" s="601"/>
      <c r="G24" s="602"/>
      <c r="H24" s="639"/>
      <c r="I24" s="639"/>
      <c r="J24" s="639"/>
      <c r="K24" s="640"/>
      <c r="L24" s="639"/>
      <c r="M24" s="639"/>
      <c r="N24" s="639"/>
      <c r="O24" s="639"/>
      <c r="P24" s="599"/>
      <c r="Q24" s="599"/>
      <c r="R24" s="117"/>
      <c r="S24" s="118"/>
      <c r="T24" s="118"/>
      <c r="U24" s="118"/>
      <c r="V24" s="118"/>
      <c r="W24" s="118"/>
      <c r="X24" s="118"/>
      <c r="Y24" s="118"/>
      <c r="Z24" s="118"/>
      <c r="AA24" s="77"/>
    </row>
    <row r="25" spans="1:27" ht="31.5" customHeight="1">
      <c r="A25" s="218"/>
      <c r="B25" s="606"/>
      <c r="C25" s="648"/>
      <c r="D25" s="613" t="s">
        <v>407</v>
      </c>
      <c r="E25" s="614"/>
      <c r="F25" s="614"/>
      <c r="G25" s="615"/>
      <c r="H25" s="278">
        <v>1429</v>
      </c>
      <c r="I25" s="279">
        <v>6818</v>
      </c>
      <c r="J25" s="279">
        <v>6815</v>
      </c>
      <c r="K25" s="277">
        <v>4.77</v>
      </c>
      <c r="L25" s="278">
        <v>205</v>
      </c>
      <c r="M25" s="278">
        <v>1000</v>
      </c>
      <c r="N25" s="278">
        <v>246</v>
      </c>
      <c r="O25" s="279">
        <v>1309</v>
      </c>
      <c r="P25" s="280">
        <v>6248</v>
      </c>
      <c r="Q25" s="280">
        <v>1427</v>
      </c>
      <c r="R25" s="117"/>
      <c r="S25" s="118"/>
      <c r="T25" s="118"/>
      <c r="U25" s="118"/>
      <c r="V25" s="118"/>
      <c r="W25" s="118"/>
      <c r="X25" s="118"/>
      <c r="Y25" s="118"/>
      <c r="Z25" s="118"/>
      <c r="AA25" s="77"/>
    </row>
    <row r="26" spans="1:27" ht="10.5" customHeight="1">
      <c r="A26" s="218"/>
      <c r="B26" s="606"/>
      <c r="C26" s="648"/>
      <c r="D26" s="652" t="s">
        <v>341</v>
      </c>
      <c r="E26" s="653"/>
      <c r="F26" s="653"/>
      <c r="G26" s="654"/>
      <c r="H26" s="639">
        <v>123</v>
      </c>
      <c r="I26" s="639">
        <v>393</v>
      </c>
      <c r="J26" s="639">
        <v>391</v>
      </c>
      <c r="K26" s="640">
        <v>3.18</v>
      </c>
      <c r="L26" s="639">
        <v>2</v>
      </c>
      <c r="M26" s="639">
        <v>8</v>
      </c>
      <c r="N26" s="639">
        <v>3</v>
      </c>
      <c r="O26" s="639">
        <v>72</v>
      </c>
      <c r="P26" s="599">
        <v>230</v>
      </c>
      <c r="Q26" s="599">
        <v>152</v>
      </c>
      <c r="R26" s="117"/>
      <c r="S26" s="118"/>
      <c r="T26" s="118"/>
      <c r="U26" s="118"/>
      <c r="V26" s="118"/>
      <c r="W26" s="118"/>
      <c r="X26" s="118"/>
      <c r="Y26" s="118"/>
      <c r="Z26" s="118"/>
      <c r="AA26" s="77"/>
    </row>
    <row r="27" spans="1:27" ht="10.5" customHeight="1">
      <c r="A27" s="218"/>
      <c r="B27" s="606"/>
      <c r="C27" s="648"/>
      <c r="D27" s="616" t="s">
        <v>408</v>
      </c>
      <c r="E27" s="650"/>
      <c r="F27" s="650"/>
      <c r="G27" s="651"/>
      <c r="H27" s="639"/>
      <c r="I27" s="639"/>
      <c r="J27" s="639"/>
      <c r="K27" s="640"/>
      <c r="L27" s="639"/>
      <c r="M27" s="639"/>
      <c r="N27" s="639"/>
      <c r="O27" s="639"/>
      <c r="P27" s="599"/>
      <c r="Q27" s="599"/>
      <c r="R27" s="117"/>
      <c r="S27" s="118"/>
      <c r="T27" s="118"/>
      <c r="U27" s="118"/>
      <c r="V27" s="118"/>
      <c r="W27" s="118"/>
      <c r="X27" s="118"/>
      <c r="Y27" s="118"/>
      <c r="Z27" s="118"/>
      <c r="AA27" s="77"/>
    </row>
    <row r="28" spans="1:27" ht="10.5" customHeight="1">
      <c r="A28" s="218"/>
      <c r="B28" s="606"/>
      <c r="C28" s="648"/>
      <c r="D28" s="610" t="s">
        <v>406</v>
      </c>
      <c r="E28" s="611"/>
      <c r="F28" s="611"/>
      <c r="G28" s="612"/>
      <c r="H28" s="639"/>
      <c r="I28" s="639"/>
      <c r="J28" s="639"/>
      <c r="K28" s="640"/>
      <c r="L28" s="639"/>
      <c r="M28" s="639"/>
      <c r="N28" s="639"/>
      <c r="O28" s="639"/>
      <c r="P28" s="599"/>
      <c r="Q28" s="599"/>
      <c r="R28" s="117"/>
      <c r="S28" s="118"/>
      <c r="T28" s="118"/>
      <c r="U28" s="118"/>
      <c r="V28" s="118"/>
      <c r="W28" s="118"/>
      <c r="X28" s="118"/>
      <c r="Y28" s="118"/>
      <c r="Z28" s="118"/>
      <c r="AA28" s="77"/>
    </row>
    <row r="29" spans="1:27" ht="31.5" customHeight="1">
      <c r="A29" s="218"/>
      <c r="B29" s="606"/>
      <c r="C29" s="648"/>
      <c r="D29" s="616" t="s">
        <v>413</v>
      </c>
      <c r="E29" s="617"/>
      <c r="F29" s="617"/>
      <c r="G29" s="618"/>
      <c r="H29" s="278">
        <v>302</v>
      </c>
      <c r="I29" s="279">
        <v>1407</v>
      </c>
      <c r="J29" s="279">
        <v>1406</v>
      </c>
      <c r="K29" s="277">
        <v>4.66</v>
      </c>
      <c r="L29" s="278">
        <v>86</v>
      </c>
      <c r="M29" s="278">
        <v>420</v>
      </c>
      <c r="N29" s="278">
        <v>94</v>
      </c>
      <c r="O29" s="279">
        <v>189</v>
      </c>
      <c r="P29" s="278">
        <v>869</v>
      </c>
      <c r="Q29" s="278">
        <v>334</v>
      </c>
      <c r="R29" s="115"/>
      <c r="S29" s="115"/>
      <c r="T29" s="115"/>
      <c r="Y29" s="115"/>
      <c r="Z29" s="115"/>
      <c r="AA29" s="78"/>
    </row>
    <row r="30" spans="1:26" ht="31.5" customHeight="1">
      <c r="A30" s="218"/>
      <c r="B30" s="606"/>
      <c r="C30" s="648"/>
      <c r="D30" s="616" t="s">
        <v>409</v>
      </c>
      <c r="E30" s="617"/>
      <c r="F30" s="617"/>
      <c r="G30" s="618"/>
      <c r="H30" s="278">
        <v>51</v>
      </c>
      <c r="I30" s="279">
        <v>242</v>
      </c>
      <c r="J30" s="279">
        <v>242</v>
      </c>
      <c r="K30" s="281">
        <v>4.75</v>
      </c>
      <c r="L30" s="278">
        <v>3</v>
      </c>
      <c r="M30" s="278">
        <v>22</v>
      </c>
      <c r="N30" s="278">
        <v>4</v>
      </c>
      <c r="O30" s="279">
        <v>36</v>
      </c>
      <c r="P30" s="278">
        <v>168</v>
      </c>
      <c r="Q30" s="278">
        <v>54</v>
      </c>
      <c r="R30" s="89"/>
      <c r="S30" s="89"/>
      <c r="T30" s="89"/>
      <c r="Y30" s="89"/>
      <c r="Z30" s="89"/>
    </row>
    <row r="31" spans="1:27" ht="31.5" customHeight="1">
      <c r="A31" s="218"/>
      <c r="B31" s="606"/>
      <c r="C31" s="648"/>
      <c r="D31" s="616" t="s">
        <v>410</v>
      </c>
      <c r="E31" s="617"/>
      <c r="F31" s="617"/>
      <c r="G31" s="618"/>
      <c r="H31" s="278">
        <v>139</v>
      </c>
      <c r="I31" s="279">
        <v>897</v>
      </c>
      <c r="J31" s="279">
        <v>896</v>
      </c>
      <c r="K31" s="281">
        <v>6.45</v>
      </c>
      <c r="L31" s="278">
        <v>74</v>
      </c>
      <c r="M31" s="278">
        <v>482</v>
      </c>
      <c r="N31" s="278">
        <v>99</v>
      </c>
      <c r="O31" s="279">
        <v>102</v>
      </c>
      <c r="P31" s="282">
        <v>662</v>
      </c>
      <c r="Q31" s="278">
        <v>143</v>
      </c>
      <c r="R31" s="119"/>
      <c r="S31" s="119"/>
      <c r="T31" s="119"/>
      <c r="Y31" s="119"/>
      <c r="Z31" s="79"/>
      <c r="AA31" s="79"/>
    </row>
    <row r="32" spans="1:27" ht="31.5" customHeight="1">
      <c r="A32" s="218"/>
      <c r="B32" s="606"/>
      <c r="C32" s="648"/>
      <c r="D32" s="613" t="s">
        <v>411</v>
      </c>
      <c r="E32" s="614"/>
      <c r="F32" s="614"/>
      <c r="G32" s="615"/>
      <c r="H32" s="278">
        <v>614</v>
      </c>
      <c r="I32" s="279">
        <v>1279</v>
      </c>
      <c r="J32" s="279">
        <v>1276</v>
      </c>
      <c r="K32" s="281">
        <v>2.08</v>
      </c>
      <c r="L32" s="417" t="s">
        <v>397</v>
      </c>
      <c r="M32" s="417" t="s">
        <v>397</v>
      </c>
      <c r="N32" s="417" t="s">
        <v>397</v>
      </c>
      <c r="O32" s="279">
        <v>146</v>
      </c>
      <c r="P32" s="282">
        <v>314</v>
      </c>
      <c r="Q32" s="278">
        <v>246</v>
      </c>
      <c r="R32" s="119"/>
      <c r="S32" s="119"/>
      <c r="T32" s="119"/>
      <c r="Y32" s="119"/>
      <c r="Z32" s="79"/>
      <c r="AA32" s="79"/>
    </row>
    <row r="33" spans="1:27" ht="31.5" customHeight="1">
      <c r="A33" s="218"/>
      <c r="B33" s="607"/>
      <c r="C33" s="649"/>
      <c r="D33" s="630" t="s">
        <v>412</v>
      </c>
      <c r="E33" s="631"/>
      <c r="F33" s="631"/>
      <c r="G33" s="632"/>
      <c r="H33" s="278">
        <v>559</v>
      </c>
      <c r="I33" s="279">
        <v>1847</v>
      </c>
      <c r="J33" s="279">
        <v>1842</v>
      </c>
      <c r="K33" s="281">
        <v>3.3</v>
      </c>
      <c r="L33" s="278">
        <v>58</v>
      </c>
      <c r="M33" s="278">
        <v>224</v>
      </c>
      <c r="N33" s="278">
        <v>64</v>
      </c>
      <c r="O33" s="279">
        <v>417</v>
      </c>
      <c r="P33" s="282">
        <v>1386</v>
      </c>
      <c r="Q33" s="278">
        <v>451</v>
      </c>
      <c r="R33" s="119"/>
      <c r="S33" s="119"/>
      <c r="T33" s="119"/>
      <c r="U33" s="119"/>
      <c r="V33" s="119"/>
      <c r="W33" s="119"/>
      <c r="X33" s="79"/>
      <c r="Y33" s="119"/>
      <c r="Z33" s="79"/>
      <c r="AA33" s="79"/>
    </row>
    <row r="34" spans="1:27" ht="3.75" customHeight="1">
      <c r="A34" s="207"/>
      <c r="B34" s="621" t="s">
        <v>265</v>
      </c>
      <c r="C34" s="588"/>
      <c r="D34" s="588"/>
      <c r="E34" s="588"/>
      <c r="F34" s="588"/>
      <c r="G34" s="589"/>
      <c r="H34" s="278"/>
      <c r="I34" s="279"/>
      <c r="J34" s="279"/>
      <c r="K34" s="281"/>
      <c r="L34" s="279"/>
      <c r="M34" s="278"/>
      <c r="N34" s="279"/>
      <c r="O34" s="279"/>
      <c r="P34" s="279"/>
      <c r="Q34" s="278"/>
      <c r="R34" s="80"/>
      <c r="S34" s="120"/>
      <c r="T34" s="74"/>
      <c r="U34" s="120"/>
      <c r="V34" s="74"/>
      <c r="W34" s="120"/>
      <c r="X34" s="74"/>
      <c r="Y34" s="120"/>
      <c r="Z34" s="120"/>
      <c r="AA34" s="74"/>
    </row>
    <row r="35" spans="1:28" ht="24" customHeight="1">
      <c r="A35" s="207"/>
      <c r="B35" s="622"/>
      <c r="C35" s="623"/>
      <c r="D35" s="623"/>
      <c r="E35" s="623"/>
      <c r="F35" s="623"/>
      <c r="G35" s="624"/>
      <c r="H35" s="278">
        <v>453</v>
      </c>
      <c r="I35" s="279">
        <v>909</v>
      </c>
      <c r="J35" s="279">
        <v>453</v>
      </c>
      <c r="K35" s="277">
        <v>1</v>
      </c>
      <c r="L35" s="417" t="s">
        <v>398</v>
      </c>
      <c r="M35" s="417" t="s">
        <v>398</v>
      </c>
      <c r="N35" s="417" t="s">
        <v>398</v>
      </c>
      <c r="O35" s="279">
        <v>41</v>
      </c>
      <c r="P35" s="280">
        <v>82</v>
      </c>
      <c r="Q35" s="278">
        <v>41</v>
      </c>
      <c r="R35" s="114"/>
      <c r="S35" s="114"/>
      <c r="T35" s="114"/>
      <c r="U35" s="114"/>
      <c r="V35" s="114"/>
      <c r="W35" s="114"/>
      <c r="X35" s="114"/>
      <c r="Y35" s="114"/>
      <c r="Z35" s="114"/>
      <c r="AA35" s="71"/>
      <c r="AB35" s="69"/>
    </row>
    <row r="36" spans="1:28" ht="24" customHeight="1">
      <c r="A36" s="207"/>
      <c r="B36" s="625" t="s">
        <v>266</v>
      </c>
      <c r="C36" s="619"/>
      <c r="D36" s="619"/>
      <c r="E36" s="619"/>
      <c r="F36" s="619"/>
      <c r="G36" s="620"/>
      <c r="H36" s="278">
        <v>27682</v>
      </c>
      <c r="I36" s="279">
        <v>27682</v>
      </c>
      <c r="J36" s="279">
        <v>27682</v>
      </c>
      <c r="K36" s="277">
        <v>1</v>
      </c>
      <c r="L36" s="417" t="s">
        <v>321</v>
      </c>
      <c r="M36" s="417" t="s">
        <v>321</v>
      </c>
      <c r="N36" s="417" t="s">
        <v>321</v>
      </c>
      <c r="O36" s="279">
        <v>6645</v>
      </c>
      <c r="P36" s="280">
        <v>6645</v>
      </c>
      <c r="Q36" s="278">
        <v>6645</v>
      </c>
      <c r="R36" s="114"/>
      <c r="S36" s="114"/>
      <c r="T36" s="114"/>
      <c r="U36" s="114"/>
      <c r="V36" s="114"/>
      <c r="W36" s="114"/>
      <c r="X36" s="114"/>
      <c r="Y36" s="114"/>
      <c r="Z36" s="114"/>
      <c r="AA36" s="71"/>
      <c r="AB36" s="69"/>
    </row>
    <row r="37" spans="1:28" ht="4.5" customHeight="1">
      <c r="A37" s="210"/>
      <c r="B37" s="274"/>
      <c r="C37" s="273"/>
      <c r="D37" s="228"/>
      <c r="E37" s="228"/>
      <c r="F37" s="228"/>
      <c r="G37" s="171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29"/>
      <c r="AA37" s="69"/>
      <c r="AB37" s="69"/>
    </row>
    <row r="38" spans="1:28" ht="14.25" customHeight="1">
      <c r="A38" s="173" t="s">
        <v>320</v>
      </c>
      <c r="B38" s="166"/>
      <c r="C38" s="167"/>
      <c r="D38" s="166"/>
      <c r="E38" s="166"/>
      <c r="F38" s="166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</row>
    <row r="39" spans="2:28" ht="13.5">
      <c r="B39" s="69"/>
      <c r="C39" s="90"/>
      <c r="D39" s="90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</row>
    <row r="40" spans="2:19" ht="13.5">
      <c r="B40" s="69"/>
      <c r="C40" s="90"/>
      <c r="D40" s="90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19" ht="13.5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</row>
    <row r="42" spans="2:19" ht="13.5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</row>
    <row r="43" spans="2:19" ht="13.5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</row>
    <row r="44" spans="2:19" ht="13.5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</row>
  </sheetData>
  <mergeCells count="107">
    <mergeCell ref="L26:L28"/>
    <mergeCell ref="K26:K28"/>
    <mergeCell ref="J26:J28"/>
    <mergeCell ref="I26:I28"/>
    <mergeCell ref="P26:P28"/>
    <mergeCell ref="O26:O28"/>
    <mergeCell ref="N26:N28"/>
    <mergeCell ref="M26:M28"/>
    <mergeCell ref="J23:J24"/>
    <mergeCell ref="I23:I24"/>
    <mergeCell ref="H23:H24"/>
    <mergeCell ref="D27:G27"/>
    <mergeCell ref="D26:G26"/>
    <mergeCell ref="H26:H28"/>
    <mergeCell ref="D24:G24"/>
    <mergeCell ref="I21:I22"/>
    <mergeCell ref="H21:H22"/>
    <mergeCell ref="D23:G23"/>
    <mergeCell ref="Q23:Q24"/>
    <mergeCell ref="P23:P24"/>
    <mergeCell ref="O23:O24"/>
    <mergeCell ref="N23:N24"/>
    <mergeCell ref="M23:M24"/>
    <mergeCell ref="L23:L24"/>
    <mergeCell ref="K23:K24"/>
    <mergeCell ref="D21:G21"/>
    <mergeCell ref="C19:C33"/>
    <mergeCell ref="Q21:Q22"/>
    <mergeCell ref="P21:P22"/>
    <mergeCell ref="O21:O22"/>
    <mergeCell ref="N21:N22"/>
    <mergeCell ref="M21:M22"/>
    <mergeCell ref="L21:L22"/>
    <mergeCell ref="K21:K22"/>
    <mergeCell ref="J21:J22"/>
    <mergeCell ref="M19:M20"/>
    <mergeCell ref="L19:L20"/>
    <mergeCell ref="K19:K20"/>
    <mergeCell ref="J19:J20"/>
    <mergeCell ref="Q19:Q20"/>
    <mergeCell ref="P19:P20"/>
    <mergeCell ref="O19:O20"/>
    <mergeCell ref="N19:N20"/>
    <mergeCell ref="J16:J17"/>
    <mergeCell ref="I16:I17"/>
    <mergeCell ref="H16:H17"/>
    <mergeCell ref="D19:G19"/>
    <mergeCell ref="I19:I20"/>
    <mergeCell ref="H19:H20"/>
    <mergeCell ref="I14:I15"/>
    <mergeCell ref="H14:H15"/>
    <mergeCell ref="D16:G16"/>
    <mergeCell ref="Q16:Q17"/>
    <mergeCell ref="P16:P17"/>
    <mergeCell ref="O16:O17"/>
    <mergeCell ref="N16:N17"/>
    <mergeCell ref="M16:M17"/>
    <mergeCell ref="L16:L17"/>
    <mergeCell ref="K16:K17"/>
    <mergeCell ref="H12:H13"/>
    <mergeCell ref="D14:G14"/>
    <mergeCell ref="Q14:Q15"/>
    <mergeCell ref="P14:P15"/>
    <mergeCell ref="O14:O15"/>
    <mergeCell ref="N14:N15"/>
    <mergeCell ref="M14:M15"/>
    <mergeCell ref="L14:L15"/>
    <mergeCell ref="K14:K15"/>
    <mergeCell ref="J14:J15"/>
    <mergeCell ref="D12:G12"/>
    <mergeCell ref="Q12:Q13"/>
    <mergeCell ref="P12:P13"/>
    <mergeCell ref="O12:O13"/>
    <mergeCell ref="N12:N13"/>
    <mergeCell ref="M12:M13"/>
    <mergeCell ref="L12:L13"/>
    <mergeCell ref="K12:K13"/>
    <mergeCell ref="J12:J13"/>
    <mergeCell ref="I12:I13"/>
    <mergeCell ref="B34:G35"/>
    <mergeCell ref="B36:G36"/>
    <mergeCell ref="D31:G31"/>
    <mergeCell ref="A4:G5"/>
    <mergeCell ref="D32:G32"/>
    <mergeCell ref="D33:G33"/>
    <mergeCell ref="D11:G11"/>
    <mergeCell ref="D13:G13"/>
    <mergeCell ref="D20:G20"/>
    <mergeCell ref="D22:G22"/>
    <mergeCell ref="Q26:Q28"/>
    <mergeCell ref="D15:G15"/>
    <mergeCell ref="D17:G17"/>
    <mergeCell ref="B10:B33"/>
    <mergeCell ref="C11:C17"/>
    <mergeCell ref="D28:G28"/>
    <mergeCell ref="D25:G25"/>
    <mergeCell ref="D29:G29"/>
    <mergeCell ref="D30:G30"/>
    <mergeCell ref="D18:G18"/>
    <mergeCell ref="L4:Q4"/>
    <mergeCell ref="C9:G9"/>
    <mergeCell ref="D10:G10"/>
    <mergeCell ref="B8:G8"/>
    <mergeCell ref="K4:K5"/>
    <mergeCell ref="J4:J5"/>
    <mergeCell ref="H4:H5"/>
    <mergeCell ref="I4:I5"/>
  </mergeCells>
  <printOptions/>
  <pageMargins left="0.3937007874015748" right="0.3937007874015748" top="0.984251968503937" bottom="0.64" header="0.5118110236220472" footer="0.23"/>
  <pageSetup horizontalDpi="600" verticalDpi="600" orientation="portrait" paperSize="9" r:id="rId1"/>
  <headerFooter alignWithMargins="0">
    <oddHeader>&amp;L&amp;8 46　　　　人　口
（ 国勢調査 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AA41"/>
  <sheetViews>
    <sheetView workbookViewId="0" topLeftCell="A1">
      <selection activeCell="K35" sqref="K35:M35"/>
    </sheetView>
  </sheetViews>
  <sheetFormatPr defaultColWidth="9.00390625" defaultRowHeight="13.5"/>
  <cols>
    <col min="1" max="1" width="3.25390625" style="0" customWidth="1"/>
    <col min="2" max="2" width="2.875" style="0" customWidth="1"/>
    <col min="3" max="3" width="2.125" style="0" customWidth="1"/>
    <col min="4" max="4" width="3.375" style="0" customWidth="1"/>
    <col min="5" max="5" width="6.75390625" style="0" customWidth="1"/>
    <col min="6" max="6" width="3.75390625" style="0" customWidth="1"/>
    <col min="7" max="7" width="1.12109375" style="0" customWidth="1"/>
    <col min="8" max="8" width="3.50390625" style="0" customWidth="1"/>
    <col min="9" max="22" width="3.75390625" style="0" customWidth="1"/>
    <col min="23" max="28" width="3.375" style="0" customWidth="1"/>
    <col min="29" max="31" width="2.25390625" style="0" customWidth="1"/>
    <col min="32" max="36" width="2.125" style="0" customWidth="1"/>
    <col min="37" max="40" width="2.25390625" style="0" customWidth="1"/>
    <col min="41" max="46" width="3.375" style="0" customWidth="1"/>
    <col min="47" max="47" width="6.75390625" style="0" customWidth="1"/>
  </cols>
  <sheetData>
    <row r="1" ht="22.5" customHeight="1"/>
    <row r="2" spans="1:24" ht="22.5" customHeight="1">
      <c r="A2" s="146" t="s">
        <v>425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</row>
    <row r="3" spans="1:22" ht="13.5" customHeight="1">
      <c r="A3" s="153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69"/>
      <c r="V3" s="211" t="s">
        <v>167</v>
      </c>
    </row>
    <row r="4" spans="1:22" ht="13.5" customHeight="1">
      <c r="A4" s="538" t="s">
        <v>2</v>
      </c>
      <c r="B4" s="540"/>
      <c r="C4" s="540"/>
      <c r="D4" s="682" t="s">
        <v>9</v>
      </c>
      <c r="E4" s="540"/>
      <c r="F4" s="451" t="s">
        <v>322</v>
      </c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655" t="s">
        <v>491</v>
      </c>
      <c r="V4" s="656"/>
    </row>
    <row r="5" spans="1:22" ht="13.5">
      <c r="A5" s="539"/>
      <c r="B5" s="536"/>
      <c r="C5" s="536"/>
      <c r="D5" s="539"/>
      <c r="E5" s="536"/>
      <c r="F5" s="453" t="s">
        <v>155</v>
      </c>
      <c r="G5" s="453"/>
      <c r="H5" s="453"/>
      <c r="I5" s="453" t="s">
        <v>229</v>
      </c>
      <c r="J5" s="453"/>
      <c r="K5" s="453"/>
      <c r="L5" s="453"/>
      <c r="M5" s="453"/>
      <c r="N5" s="453"/>
      <c r="O5" s="453"/>
      <c r="P5" s="453"/>
      <c r="Q5" s="453"/>
      <c r="R5" s="453"/>
      <c r="S5" s="660" t="s">
        <v>323</v>
      </c>
      <c r="T5" s="453"/>
      <c r="U5" s="657"/>
      <c r="V5" s="658"/>
    </row>
    <row r="6" spans="1:22" ht="5.25" customHeight="1">
      <c r="A6" s="539"/>
      <c r="B6" s="536"/>
      <c r="C6" s="536"/>
      <c r="D6" s="539"/>
      <c r="E6" s="536"/>
      <c r="F6" s="453"/>
      <c r="G6" s="453"/>
      <c r="H6" s="453"/>
      <c r="I6" s="453" t="s">
        <v>155</v>
      </c>
      <c r="J6" s="453"/>
      <c r="K6" s="664" t="s">
        <v>172</v>
      </c>
      <c r="L6" s="664"/>
      <c r="M6" s="663" t="s">
        <v>324</v>
      </c>
      <c r="N6" s="664"/>
      <c r="O6" s="677" t="s">
        <v>325</v>
      </c>
      <c r="P6" s="678"/>
      <c r="Q6" s="663" t="s">
        <v>326</v>
      </c>
      <c r="R6" s="664"/>
      <c r="S6" s="453"/>
      <c r="T6" s="453"/>
      <c r="U6" s="657"/>
      <c r="V6" s="658"/>
    </row>
    <row r="7" spans="1:22" ht="13.5">
      <c r="A7" s="539"/>
      <c r="B7" s="536"/>
      <c r="C7" s="536"/>
      <c r="D7" s="539"/>
      <c r="E7" s="536"/>
      <c r="F7" s="453"/>
      <c r="G7" s="453"/>
      <c r="H7" s="453"/>
      <c r="I7" s="453"/>
      <c r="J7" s="453"/>
      <c r="K7" s="664"/>
      <c r="L7" s="664"/>
      <c r="M7" s="664"/>
      <c r="N7" s="664"/>
      <c r="O7" s="678"/>
      <c r="P7" s="678"/>
      <c r="Q7" s="664"/>
      <c r="R7" s="664"/>
      <c r="S7" s="453"/>
      <c r="T7" s="453"/>
      <c r="U7" s="657"/>
      <c r="V7" s="658"/>
    </row>
    <row r="8" spans="1:22" ht="13.5">
      <c r="A8" s="539"/>
      <c r="B8" s="536"/>
      <c r="C8" s="536"/>
      <c r="D8" s="539"/>
      <c r="E8" s="536"/>
      <c r="F8" s="453"/>
      <c r="G8" s="453"/>
      <c r="H8" s="453"/>
      <c r="I8" s="453"/>
      <c r="J8" s="453"/>
      <c r="K8" s="664"/>
      <c r="L8" s="664"/>
      <c r="M8" s="664"/>
      <c r="N8" s="664"/>
      <c r="O8" s="678"/>
      <c r="P8" s="678"/>
      <c r="Q8" s="664"/>
      <c r="R8" s="664"/>
      <c r="S8" s="453"/>
      <c r="T8" s="453"/>
      <c r="U8" s="657"/>
      <c r="V8" s="658"/>
    </row>
    <row r="9" spans="1:22" ht="18" customHeight="1">
      <c r="A9" s="158" t="s">
        <v>416</v>
      </c>
      <c r="B9" s="306" t="s">
        <v>417</v>
      </c>
      <c r="C9" s="307"/>
      <c r="D9" s="485">
        <v>126460</v>
      </c>
      <c r="E9" s="485"/>
      <c r="F9" s="437">
        <f>I9+S9</f>
        <v>79950</v>
      </c>
      <c r="G9" s="437"/>
      <c r="H9" s="437"/>
      <c r="I9" s="671">
        <f>SUM(K9:Q9)</f>
        <v>77269</v>
      </c>
      <c r="J9" s="671"/>
      <c r="K9" s="661">
        <v>64813</v>
      </c>
      <c r="L9" s="661"/>
      <c r="M9" s="661">
        <v>9832</v>
      </c>
      <c r="N9" s="661"/>
      <c r="O9" s="661">
        <v>1843</v>
      </c>
      <c r="P9" s="661"/>
      <c r="Q9" s="661">
        <v>781</v>
      </c>
      <c r="R9" s="661"/>
      <c r="S9" s="661">
        <v>2681</v>
      </c>
      <c r="T9" s="661"/>
      <c r="U9" s="659">
        <v>44468</v>
      </c>
      <c r="V9" s="659"/>
    </row>
    <row r="10" spans="1:22" ht="18" customHeight="1">
      <c r="A10" s="310"/>
      <c r="B10" s="306" t="s">
        <v>418</v>
      </c>
      <c r="C10" s="311"/>
      <c r="D10" s="485">
        <v>135134</v>
      </c>
      <c r="E10" s="485"/>
      <c r="F10" s="437">
        <f>I10+S10</f>
        <v>86880</v>
      </c>
      <c r="G10" s="437"/>
      <c r="H10" s="437"/>
      <c r="I10" s="671">
        <f>SUM(K10:Q10)</f>
        <v>82497</v>
      </c>
      <c r="J10" s="671"/>
      <c r="K10" s="659">
        <v>68057</v>
      </c>
      <c r="L10" s="659"/>
      <c r="M10" s="659">
        <v>11144</v>
      </c>
      <c r="N10" s="659"/>
      <c r="O10" s="659">
        <v>2374</v>
      </c>
      <c r="P10" s="659"/>
      <c r="Q10" s="659">
        <v>922</v>
      </c>
      <c r="R10" s="659"/>
      <c r="S10" s="659">
        <v>4383</v>
      </c>
      <c r="T10" s="659"/>
      <c r="U10" s="659">
        <v>46448</v>
      </c>
      <c r="V10" s="659"/>
    </row>
    <row r="11" spans="1:22" ht="18" customHeight="1">
      <c r="A11" s="310"/>
      <c r="B11" s="306" t="s">
        <v>419</v>
      </c>
      <c r="C11" s="311"/>
      <c r="D11" s="485">
        <v>142133</v>
      </c>
      <c r="E11" s="485"/>
      <c r="F11" s="437">
        <v>86748</v>
      </c>
      <c r="G11" s="437"/>
      <c r="H11" s="437"/>
      <c r="I11" s="671">
        <v>82447</v>
      </c>
      <c r="J11" s="671"/>
      <c r="K11" s="659">
        <v>69393</v>
      </c>
      <c r="L11" s="659"/>
      <c r="M11" s="659">
        <v>9856</v>
      </c>
      <c r="N11" s="659"/>
      <c r="O11" s="659">
        <v>2055</v>
      </c>
      <c r="P11" s="659"/>
      <c r="Q11" s="659">
        <v>1143</v>
      </c>
      <c r="R11" s="659"/>
      <c r="S11" s="659">
        <v>4301</v>
      </c>
      <c r="T11" s="659"/>
      <c r="U11" s="659">
        <v>49517</v>
      </c>
      <c r="V11" s="659"/>
    </row>
    <row r="12" spans="1:22" ht="3.75" customHeight="1">
      <c r="A12" s="312"/>
      <c r="B12" s="312"/>
      <c r="C12" s="313"/>
      <c r="D12" s="155"/>
      <c r="E12" s="155"/>
      <c r="F12" s="142"/>
      <c r="G12" s="142"/>
      <c r="H12" s="142"/>
      <c r="I12" s="308"/>
      <c r="J12" s="308"/>
      <c r="K12" s="308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14"/>
    </row>
    <row r="13" spans="1:22" ht="18" customHeight="1">
      <c r="A13" s="301"/>
      <c r="B13" s="299" t="s">
        <v>327</v>
      </c>
      <c r="C13" s="302"/>
      <c r="D13" s="481">
        <f>SUM(D14:E15)</f>
        <v>150203</v>
      </c>
      <c r="E13" s="481"/>
      <c r="F13" s="555">
        <f>SUM(F14:H15)</f>
        <v>90126</v>
      </c>
      <c r="G13" s="555"/>
      <c r="H13" s="555"/>
      <c r="I13" s="674">
        <f>SUM(I14:J15)</f>
        <v>83706</v>
      </c>
      <c r="J13" s="674"/>
      <c r="K13" s="662">
        <f>SUM(K14:L15)</f>
        <v>69457</v>
      </c>
      <c r="L13" s="662"/>
      <c r="M13" s="662">
        <f>SUM(M14:N15)</f>
        <v>10963</v>
      </c>
      <c r="N13" s="662"/>
      <c r="O13" s="662">
        <f>SUM(O14:P15)</f>
        <v>2095</v>
      </c>
      <c r="P13" s="662"/>
      <c r="Q13" s="662">
        <f>SUM(Q14:R15)</f>
        <v>1191</v>
      </c>
      <c r="R13" s="662"/>
      <c r="S13" s="662">
        <f>SUM(S14:T15)</f>
        <v>6420</v>
      </c>
      <c r="T13" s="662"/>
      <c r="U13" s="662">
        <f>SUM(U14:U15)</f>
        <v>59724</v>
      </c>
      <c r="V13" s="662"/>
    </row>
    <row r="14" spans="1:22" ht="18" customHeight="1">
      <c r="A14" s="679" t="s">
        <v>10</v>
      </c>
      <c r="B14" s="679"/>
      <c r="C14" s="680"/>
      <c r="D14" s="485">
        <v>74567</v>
      </c>
      <c r="E14" s="485"/>
      <c r="F14" s="437">
        <f>I14+S14</f>
        <v>55126</v>
      </c>
      <c r="G14" s="437"/>
      <c r="H14" s="437"/>
      <c r="I14" s="671">
        <f>SUM(K14:Q14)</f>
        <v>50730</v>
      </c>
      <c r="J14" s="671"/>
      <c r="K14" s="659">
        <v>48470</v>
      </c>
      <c r="L14" s="659"/>
      <c r="M14" s="659">
        <v>622</v>
      </c>
      <c r="N14" s="659"/>
      <c r="O14" s="659">
        <v>1053</v>
      </c>
      <c r="P14" s="659"/>
      <c r="Q14" s="659">
        <v>585</v>
      </c>
      <c r="R14" s="659"/>
      <c r="S14" s="659">
        <v>4396</v>
      </c>
      <c r="T14" s="659"/>
      <c r="U14" s="659">
        <v>19206</v>
      </c>
      <c r="V14" s="659"/>
    </row>
    <row r="15" spans="1:22" ht="18" customHeight="1">
      <c r="A15" s="679" t="s">
        <v>11</v>
      </c>
      <c r="B15" s="679"/>
      <c r="C15" s="680"/>
      <c r="D15" s="485">
        <v>75636</v>
      </c>
      <c r="E15" s="485"/>
      <c r="F15" s="485">
        <f>I15+S15</f>
        <v>35000</v>
      </c>
      <c r="G15" s="485"/>
      <c r="H15" s="485"/>
      <c r="I15" s="639">
        <f>SUM(K15:Q15)</f>
        <v>32976</v>
      </c>
      <c r="J15" s="639"/>
      <c r="K15" s="661">
        <v>20987</v>
      </c>
      <c r="L15" s="661"/>
      <c r="M15" s="661">
        <v>10341</v>
      </c>
      <c r="N15" s="661"/>
      <c r="O15" s="661">
        <v>1042</v>
      </c>
      <c r="P15" s="661"/>
      <c r="Q15" s="661">
        <v>606</v>
      </c>
      <c r="R15" s="661"/>
      <c r="S15" s="661">
        <v>2024</v>
      </c>
      <c r="T15" s="661"/>
      <c r="U15" s="661">
        <v>40518</v>
      </c>
      <c r="V15" s="661"/>
    </row>
    <row r="16" spans="1:22" ht="4.5" customHeight="1">
      <c r="A16" s="303"/>
      <c r="B16" s="303"/>
      <c r="C16" s="304"/>
      <c r="D16" s="11"/>
      <c r="E16" s="11"/>
      <c r="F16" s="11"/>
      <c r="G16" s="11"/>
      <c r="H16" s="11"/>
      <c r="I16" s="116"/>
      <c r="J16" s="116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</row>
    <row r="17" spans="1:22" ht="13.5" customHeight="1">
      <c r="A17" s="173" t="s">
        <v>343</v>
      </c>
      <c r="B17" s="166"/>
      <c r="C17" s="166"/>
      <c r="D17" s="166"/>
      <c r="E17" s="166"/>
      <c r="F17" s="251"/>
      <c r="G17" s="251"/>
      <c r="H17" s="167"/>
      <c r="I17" s="251"/>
      <c r="J17" s="251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</row>
    <row r="18" spans="1:10" ht="13.5" customHeight="1">
      <c r="A18" s="305" t="s">
        <v>415</v>
      </c>
      <c r="B18" s="122"/>
      <c r="C18" s="122"/>
      <c r="D18" s="122"/>
      <c r="E18" s="122"/>
      <c r="F18" s="89"/>
      <c r="G18" s="89"/>
      <c r="I18" s="89"/>
      <c r="J18" s="89"/>
    </row>
    <row r="19" spans="1:10" ht="13.5" customHeight="1">
      <c r="A19" s="122"/>
      <c r="B19" s="122"/>
      <c r="C19" s="122"/>
      <c r="D19" s="122"/>
      <c r="E19" s="122"/>
      <c r="F19" s="19"/>
      <c r="G19" s="19"/>
      <c r="I19" s="19"/>
      <c r="J19" s="19"/>
    </row>
    <row r="20" spans="4:5" ht="13.5">
      <c r="D20" s="89"/>
      <c r="E20" s="89"/>
    </row>
    <row r="21" spans="4:5" ht="13.5">
      <c r="D21" s="89"/>
      <c r="E21" s="89"/>
    </row>
    <row r="22" spans="1:27" ht="22.5" customHeight="1">
      <c r="A22" s="146" t="s">
        <v>426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07"/>
      <c r="Z22" s="107"/>
      <c r="AA22" s="107"/>
    </row>
    <row r="23" spans="1:27" ht="22.5" customHeight="1">
      <c r="A23" s="146" t="s">
        <v>424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07"/>
      <c r="Z23" s="107"/>
      <c r="AA23" s="107"/>
    </row>
    <row r="24" spans="1:27" ht="13.5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298" t="s">
        <v>255</v>
      </c>
      <c r="W24" s="123"/>
      <c r="X24" s="123"/>
      <c r="Y24" s="123"/>
      <c r="Z24" s="123"/>
      <c r="AA24" s="123"/>
    </row>
    <row r="25" spans="1:27" ht="13.5">
      <c r="A25" s="538" t="s">
        <v>168</v>
      </c>
      <c r="B25" s="540"/>
      <c r="C25" s="540"/>
      <c r="D25" s="540"/>
      <c r="E25" s="540"/>
      <c r="F25" s="540"/>
      <c r="G25" s="540"/>
      <c r="H25" s="538" t="s">
        <v>27</v>
      </c>
      <c r="I25" s="540"/>
      <c r="J25" s="540"/>
      <c r="K25" s="540" t="s">
        <v>125</v>
      </c>
      <c r="L25" s="540"/>
      <c r="M25" s="540"/>
      <c r="N25" s="672" t="s">
        <v>169</v>
      </c>
      <c r="O25" s="672"/>
      <c r="P25" s="672"/>
      <c r="Q25" s="672" t="s">
        <v>169</v>
      </c>
      <c r="R25" s="672"/>
      <c r="S25" s="672"/>
      <c r="T25" s="672" t="s">
        <v>170</v>
      </c>
      <c r="U25" s="672"/>
      <c r="V25" s="673"/>
      <c r="W25" s="69"/>
      <c r="X25" s="69"/>
      <c r="Y25" s="69"/>
      <c r="Z25" s="69"/>
      <c r="AA25" s="69"/>
    </row>
    <row r="26" spans="1:22" ht="13.5">
      <c r="A26" s="539"/>
      <c r="B26" s="536"/>
      <c r="C26" s="536"/>
      <c r="D26" s="536"/>
      <c r="E26" s="536"/>
      <c r="F26" s="536"/>
      <c r="G26" s="536"/>
      <c r="H26" s="539"/>
      <c r="I26" s="536"/>
      <c r="J26" s="536"/>
      <c r="K26" s="536"/>
      <c r="L26" s="536"/>
      <c r="M26" s="536"/>
      <c r="N26" s="542" t="s">
        <v>171</v>
      </c>
      <c r="O26" s="542"/>
      <c r="P26" s="542"/>
      <c r="Q26" s="676" t="s">
        <v>420</v>
      </c>
      <c r="R26" s="676"/>
      <c r="S26" s="676"/>
      <c r="T26" s="542" t="s">
        <v>421</v>
      </c>
      <c r="U26" s="542"/>
      <c r="V26" s="675"/>
    </row>
    <row r="27" spans="1:22" ht="4.5" customHeight="1">
      <c r="A27" s="316"/>
      <c r="B27" s="317"/>
      <c r="C27" s="317"/>
      <c r="D27" s="317"/>
      <c r="E27" s="317"/>
      <c r="F27" s="317"/>
      <c r="G27" s="318"/>
      <c r="H27" s="317"/>
      <c r="I27" s="317"/>
      <c r="J27" s="317"/>
      <c r="K27" s="317"/>
      <c r="L27" s="317"/>
      <c r="M27" s="319"/>
      <c r="N27" s="683"/>
      <c r="O27" s="683"/>
      <c r="P27" s="683"/>
      <c r="Q27" s="319"/>
      <c r="R27" s="684"/>
      <c r="S27" s="684"/>
      <c r="T27" s="684"/>
      <c r="U27" s="684"/>
      <c r="V27" s="222"/>
    </row>
    <row r="28" spans="1:22" ht="18" customHeight="1">
      <c r="A28" s="320" t="s">
        <v>173</v>
      </c>
      <c r="B28" s="320"/>
      <c r="C28" s="320"/>
      <c r="D28" s="320"/>
      <c r="E28" s="320"/>
      <c r="F28" s="320"/>
      <c r="G28" s="307"/>
      <c r="H28" s="669">
        <f>H30+H39</f>
        <v>74648</v>
      </c>
      <c r="I28" s="669"/>
      <c r="J28" s="669"/>
      <c r="K28" s="670">
        <f>K30+K39</f>
        <v>169612</v>
      </c>
      <c r="L28" s="670"/>
      <c r="M28" s="670"/>
      <c r="N28" s="681">
        <f>K28/H28</f>
        <v>2.272157325045547</v>
      </c>
      <c r="O28" s="681"/>
      <c r="P28" s="681"/>
      <c r="Q28" s="668" t="s">
        <v>422</v>
      </c>
      <c r="R28" s="668"/>
      <c r="S28" s="668"/>
      <c r="T28" s="668" t="s">
        <v>422</v>
      </c>
      <c r="U28" s="668"/>
      <c r="V28" s="668"/>
    </row>
    <row r="29" spans="1:22" ht="4.5" customHeight="1">
      <c r="A29" s="324"/>
      <c r="B29" s="324"/>
      <c r="C29" s="324"/>
      <c r="D29" s="324"/>
      <c r="E29" s="324"/>
      <c r="F29" s="324"/>
      <c r="G29" s="325"/>
      <c r="H29" s="321"/>
      <c r="I29" s="321"/>
      <c r="J29" s="321"/>
      <c r="K29" s="322"/>
      <c r="L29" s="322"/>
      <c r="M29" s="322"/>
      <c r="N29" s="681"/>
      <c r="O29" s="681"/>
      <c r="P29" s="681"/>
      <c r="Q29" s="681"/>
      <c r="R29" s="681"/>
      <c r="S29" s="681"/>
      <c r="T29" s="667"/>
      <c r="U29" s="667"/>
      <c r="V29" s="222"/>
    </row>
    <row r="30" spans="1:22" ht="18" customHeight="1">
      <c r="A30" s="320" t="s">
        <v>174</v>
      </c>
      <c r="B30" s="320"/>
      <c r="C30" s="320"/>
      <c r="D30" s="320"/>
      <c r="E30" s="320"/>
      <c r="F30" s="320"/>
      <c r="G30" s="307"/>
      <c r="H30" s="669">
        <f>H31+H37</f>
        <v>73300</v>
      </c>
      <c r="I30" s="669"/>
      <c r="J30" s="669"/>
      <c r="K30" s="670">
        <f>K31+K37</f>
        <v>168145</v>
      </c>
      <c r="L30" s="670"/>
      <c r="M30" s="670"/>
      <c r="N30" s="681">
        <f aca="true" t="shared" si="0" ref="N30:N35">K30/H30</f>
        <v>2.2939290586630285</v>
      </c>
      <c r="O30" s="681"/>
      <c r="P30" s="681"/>
      <c r="Q30" s="667">
        <v>65.3</v>
      </c>
      <c r="R30" s="667"/>
      <c r="S30" s="667"/>
      <c r="T30" s="666">
        <v>28.5</v>
      </c>
      <c r="U30" s="666"/>
      <c r="V30" s="666"/>
    </row>
    <row r="31" spans="1:22" ht="18" customHeight="1">
      <c r="A31" s="327"/>
      <c r="B31" s="320" t="s">
        <v>175</v>
      </c>
      <c r="C31" s="320"/>
      <c r="D31" s="320"/>
      <c r="E31" s="320"/>
      <c r="F31" s="320"/>
      <c r="G31" s="307"/>
      <c r="H31" s="669">
        <f>SUM(H32:J35)</f>
        <v>72612</v>
      </c>
      <c r="I31" s="669"/>
      <c r="J31" s="669"/>
      <c r="K31" s="670">
        <f>SUM(K32:L35)</f>
        <v>166848</v>
      </c>
      <c r="L31" s="670"/>
      <c r="M31" s="670"/>
      <c r="N31" s="681">
        <f t="shared" si="0"/>
        <v>2.29780201619567</v>
      </c>
      <c r="O31" s="681"/>
      <c r="P31" s="681"/>
      <c r="Q31" s="667">
        <v>65.5</v>
      </c>
      <c r="R31" s="667"/>
      <c r="S31" s="667"/>
      <c r="T31" s="666">
        <v>28.5</v>
      </c>
      <c r="U31" s="666"/>
      <c r="V31" s="666"/>
    </row>
    <row r="32" spans="1:22" ht="18" customHeight="1">
      <c r="A32" s="327"/>
      <c r="B32" s="156"/>
      <c r="C32" s="320" t="s">
        <v>176</v>
      </c>
      <c r="D32" s="320"/>
      <c r="E32" s="320"/>
      <c r="F32" s="320"/>
      <c r="G32" s="307"/>
      <c r="H32" s="669">
        <v>33612</v>
      </c>
      <c r="I32" s="669"/>
      <c r="J32" s="669"/>
      <c r="K32" s="670">
        <v>93985</v>
      </c>
      <c r="L32" s="670"/>
      <c r="M32" s="670"/>
      <c r="N32" s="681">
        <f t="shared" si="0"/>
        <v>2.7961739854813756</v>
      </c>
      <c r="O32" s="681"/>
      <c r="P32" s="681"/>
      <c r="Q32" s="667">
        <v>93.4</v>
      </c>
      <c r="R32" s="667"/>
      <c r="S32" s="667"/>
      <c r="T32" s="666">
        <v>33.4</v>
      </c>
      <c r="U32" s="666"/>
      <c r="V32" s="666"/>
    </row>
    <row r="33" spans="1:22" ht="18" customHeight="1">
      <c r="A33" s="327"/>
      <c r="B33" s="156"/>
      <c r="C33" s="328" t="s">
        <v>264</v>
      </c>
      <c r="D33" s="328"/>
      <c r="E33" s="328"/>
      <c r="F33" s="328"/>
      <c r="G33" s="329"/>
      <c r="H33" s="669">
        <v>11733</v>
      </c>
      <c r="I33" s="669"/>
      <c r="J33" s="669"/>
      <c r="K33" s="670">
        <v>26178</v>
      </c>
      <c r="L33" s="670"/>
      <c r="M33" s="670"/>
      <c r="N33" s="681">
        <f t="shared" si="0"/>
        <v>2.2311429301968806</v>
      </c>
      <c r="O33" s="681"/>
      <c r="P33" s="681"/>
      <c r="Q33" s="667">
        <v>51.3</v>
      </c>
      <c r="R33" s="667"/>
      <c r="S33" s="667"/>
      <c r="T33" s="666">
        <v>23</v>
      </c>
      <c r="U33" s="666"/>
      <c r="V33" s="666"/>
    </row>
    <row r="34" spans="1:22" ht="18" customHeight="1">
      <c r="A34" s="327"/>
      <c r="B34" s="156"/>
      <c r="C34" s="320" t="s">
        <v>177</v>
      </c>
      <c r="D34" s="320"/>
      <c r="E34" s="320"/>
      <c r="F34" s="320"/>
      <c r="G34" s="307"/>
      <c r="H34" s="669">
        <v>25422</v>
      </c>
      <c r="I34" s="669"/>
      <c r="J34" s="669"/>
      <c r="K34" s="670">
        <v>42094</v>
      </c>
      <c r="L34" s="670"/>
      <c r="M34" s="670"/>
      <c r="N34" s="681">
        <f t="shared" si="0"/>
        <v>1.655809928408465</v>
      </c>
      <c r="O34" s="681"/>
      <c r="P34" s="681"/>
      <c r="Q34" s="667">
        <v>35.8</v>
      </c>
      <c r="R34" s="667"/>
      <c r="S34" s="667"/>
      <c r="T34" s="666">
        <v>21.6</v>
      </c>
      <c r="U34" s="666"/>
      <c r="V34" s="666"/>
    </row>
    <row r="35" spans="1:22" ht="18" customHeight="1">
      <c r="A35" s="330"/>
      <c r="B35" s="156"/>
      <c r="C35" s="320" t="s">
        <v>178</v>
      </c>
      <c r="D35" s="320"/>
      <c r="E35" s="320"/>
      <c r="F35" s="320"/>
      <c r="G35" s="307"/>
      <c r="H35" s="669">
        <v>1845</v>
      </c>
      <c r="I35" s="669"/>
      <c r="J35" s="669"/>
      <c r="K35" s="670">
        <v>4591</v>
      </c>
      <c r="L35" s="670"/>
      <c r="M35" s="670"/>
      <c r="N35" s="681">
        <f t="shared" si="0"/>
        <v>2.4883468834688345</v>
      </c>
      <c r="O35" s="681"/>
      <c r="P35" s="681"/>
      <c r="Q35" s="667">
        <v>56.4</v>
      </c>
      <c r="R35" s="667"/>
      <c r="S35" s="667"/>
      <c r="T35" s="666">
        <v>22.7</v>
      </c>
      <c r="U35" s="666"/>
      <c r="V35" s="666"/>
    </row>
    <row r="36" spans="1:22" ht="4.5" customHeight="1">
      <c r="A36" s="330"/>
      <c r="B36" s="156"/>
      <c r="C36" s="156"/>
      <c r="D36" s="156"/>
      <c r="E36" s="156"/>
      <c r="F36" s="156"/>
      <c r="G36" s="157"/>
      <c r="H36" s="321"/>
      <c r="I36" s="321"/>
      <c r="J36" s="321"/>
      <c r="K36" s="142"/>
      <c r="L36" s="142"/>
      <c r="M36" s="142"/>
      <c r="N36" s="323"/>
      <c r="O36" s="323"/>
      <c r="P36" s="323"/>
      <c r="Q36" s="326"/>
      <c r="R36" s="326"/>
      <c r="S36" s="326"/>
      <c r="T36" s="326"/>
      <c r="U36" s="326"/>
      <c r="V36" s="222"/>
    </row>
    <row r="37" spans="1:22" ht="18" customHeight="1">
      <c r="A37" s="330"/>
      <c r="B37" s="320" t="s">
        <v>179</v>
      </c>
      <c r="C37" s="320"/>
      <c r="D37" s="320"/>
      <c r="E37" s="320"/>
      <c r="F37" s="320"/>
      <c r="G37" s="307"/>
      <c r="H37" s="669">
        <v>688</v>
      </c>
      <c r="I37" s="669"/>
      <c r="J37" s="669"/>
      <c r="K37" s="670">
        <v>1297</v>
      </c>
      <c r="L37" s="670"/>
      <c r="M37" s="670"/>
      <c r="N37" s="681">
        <f>K37/H37</f>
        <v>1.885174418604651</v>
      </c>
      <c r="O37" s="681"/>
      <c r="P37" s="681"/>
      <c r="Q37" s="667">
        <v>45.9</v>
      </c>
      <c r="R37" s="667"/>
      <c r="S37" s="667"/>
      <c r="T37" s="666">
        <v>24.3</v>
      </c>
      <c r="U37" s="666"/>
      <c r="V37" s="666"/>
    </row>
    <row r="38" spans="1:22" ht="4.5" customHeight="1">
      <c r="A38" s="330"/>
      <c r="B38" s="320"/>
      <c r="C38" s="320"/>
      <c r="D38" s="320"/>
      <c r="E38" s="320"/>
      <c r="F38" s="320"/>
      <c r="G38" s="307"/>
      <c r="H38" s="321"/>
      <c r="I38" s="322"/>
      <c r="J38" s="322"/>
      <c r="K38" s="322"/>
      <c r="L38" s="322"/>
      <c r="M38" s="142"/>
      <c r="N38" s="681"/>
      <c r="O38" s="681"/>
      <c r="P38" s="681"/>
      <c r="Q38" s="323"/>
      <c r="R38" s="667"/>
      <c r="S38" s="667"/>
      <c r="T38" s="667"/>
      <c r="U38" s="667"/>
      <c r="V38" s="222"/>
    </row>
    <row r="39" spans="1:22" ht="18" customHeight="1">
      <c r="A39" s="320" t="s">
        <v>180</v>
      </c>
      <c r="B39" s="320"/>
      <c r="C39" s="320"/>
      <c r="D39" s="320"/>
      <c r="E39" s="320"/>
      <c r="F39" s="320"/>
      <c r="G39" s="307"/>
      <c r="H39" s="669">
        <v>1348</v>
      </c>
      <c r="I39" s="669"/>
      <c r="J39" s="669"/>
      <c r="K39" s="670">
        <v>1467</v>
      </c>
      <c r="L39" s="670"/>
      <c r="M39" s="670"/>
      <c r="N39" s="681">
        <f>K39/H39</f>
        <v>1.0882789317507418</v>
      </c>
      <c r="O39" s="681"/>
      <c r="P39" s="681"/>
      <c r="Q39" s="668" t="s">
        <v>423</v>
      </c>
      <c r="R39" s="668"/>
      <c r="S39" s="668"/>
      <c r="T39" s="665" t="s">
        <v>423</v>
      </c>
      <c r="U39" s="665"/>
      <c r="V39" s="665"/>
    </row>
    <row r="40" spans="1:22" ht="4.5" customHeight="1">
      <c r="A40" s="331"/>
      <c r="B40" s="332"/>
      <c r="C40" s="332"/>
      <c r="D40" s="332"/>
      <c r="E40" s="332"/>
      <c r="F40" s="332"/>
      <c r="G40" s="333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</row>
    <row r="41" spans="1:22" ht="13.5">
      <c r="A41" s="173" t="s">
        <v>344</v>
      </c>
      <c r="B41" s="165"/>
      <c r="C41" s="165"/>
      <c r="D41" s="165"/>
      <c r="E41" s="165"/>
      <c r="F41" s="165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</row>
  </sheetData>
  <mergeCells count="131">
    <mergeCell ref="N39:P39"/>
    <mergeCell ref="S15:T15"/>
    <mergeCell ref="M13:N13"/>
    <mergeCell ref="O13:P13"/>
    <mergeCell ref="N31:P31"/>
    <mergeCell ref="O15:P15"/>
    <mergeCell ref="Q14:R14"/>
    <mergeCell ref="Q15:R15"/>
    <mergeCell ref="T29:U29"/>
    <mergeCell ref="Q37:S37"/>
    <mergeCell ref="R38:S38"/>
    <mergeCell ref="N37:P37"/>
    <mergeCell ref="N38:P38"/>
    <mergeCell ref="T27:U27"/>
    <mergeCell ref="R27:S27"/>
    <mergeCell ref="Q28:S28"/>
    <mergeCell ref="N28:P28"/>
    <mergeCell ref="T28:V28"/>
    <mergeCell ref="Q35:S35"/>
    <mergeCell ref="Q31:S31"/>
    <mergeCell ref="Q10:R10"/>
    <mergeCell ref="N34:P34"/>
    <mergeCell ref="Q30:S30"/>
    <mergeCell ref="Q29:S29"/>
    <mergeCell ref="Q34:S34"/>
    <mergeCell ref="O10:P10"/>
    <mergeCell ref="N27:P27"/>
    <mergeCell ref="N29:P29"/>
    <mergeCell ref="Q33:S33"/>
    <mergeCell ref="Q32:S32"/>
    <mergeCell ref="O11:P11"/>
    <mergeCell ref="O14:P14"/>
    <mergeCell ref="N32:P32"/>
    <mergeCell ref="N33:P33"/>
    <mergeCell ref="N35:P35"/>
    <mergeCell ref="N30:P30"/>
    <mergeCell ref="A4:C8"/>
    <mergeCell ref="D4:E8"/>
    <mergeCell ref="O9:P9"/>
    <mergeCell ref="F9:H9"/>
    <mergeCell ref="K9:L9"/>
    <mergeCell ref="I9:J9"/>
    <mergeCell ref="K6:L8"/>
    <mergeCell ref="M6:N8"/>
    <mergeCell ref="O6:P8"/>
    <mergeCell ref="F5:H8"/>
    <mergeCell ref="A14:C14"/>
    <mergeCell ref="F15:H15"/>
    <mergeCell ref="D13:E13"/>
    <mergeCell ref="F13:H13"/>
    <mergeCell ref="D15:E15"/>
    <mergeCell ref="A15:C15"/>
    <mergeCell ref="D14:E14"/>
    <mergeCell ref="F14:H14"/>
    <mergeCell ref="D11:E11"/>
    <mergeCell ref="F11:H11"/>
    <mergeCell ref="I15:J15"/>
    <mergeCell ref="T26:V26"/>
    <mergeCell ref="Q25:S25"/>
    <mergeCell ref="Q26:S26"/>
    <mergeCell ref="N26:P26"/>
    <mergeCell ref="M15:N15"/>
    <mergeCell ref="U15:V15"/>
    <mergeCell ref="S14:T14"/>
    <mergeCell ref="I10:J10"/>
    <mergeCell ref="F10:H10"/>
    <mergeCell ref="D10:E10"/>
    <mergeCell ref="M9:N9"/>
    <mergeCell ref="M10:N10"/>
    <mergeCell ref="D9:E9"/>
    <mergeCell ref="K10:L10"/>
    <mergeCell ref="I14:J14"/>
    <mergeCell ref="T25:V25"/>
    <mergeCell ref="I13:J13"/>
    <mergeCell ref="I11:J11"/>
    <mergeCell ref="S13:T13"/>
    <mergeCell ref="N25:P25"/>
    <mergeCell ref="U14:V14"/>
    <mergeCell ref="U13:V13"/>
    <mergeCell ref="M11:N11"/>
    <mergeCell ref="Q13:R13"/>
    <mergeCell ref="A25:G26"/>
    <mergeCell ref="M14:N14"/>
    <mergeCell ref="K33:M33"/>
    <mergeCell ref="K32:M32"/>
    <mergeCell ref="K31:M31"/>
    <mergeCell ref="K30:M30"/>
    <mergeCell ref="H28:J28"/>
    <mergeCell ref="K28:M28"/>
    <mergeCell ref="H25:J26"/>
    <mergeCell ref="K25:M26"/>
    <mergeCell ref="K39:M39"/>
    <mergeCell ref="K37:M37"/>
    <mergeCell ref="K35:M35"/>
    <mergeCell ref="H39:J39"/>
    <mergeCell ref="H37:J37"/>
    <mergeCell ref="H35:J35"/>
    <mergeCell ref="H30:J30"/>
    <mergeCell ref="K34:M34"/>
    <mergeCell ref="T33:V33"/>
    <mergeCell ref="T32:V32"/>
    <mergeCell ref="T31:V31"/>
    <mergeCell ref="T30:V30"/>
    <mergeCell ref="H34:J34"/>
    <mergeCell ref="H33:J33"/>
    <mergeCell ref="H32:J32"/>
    <mergeCell ref="H31:J31"/>
    <mergeCell ref="Q6:R8"/>
    <mergeCell ref="Q9:R9"/>
    <mergeCell ref="Q11:R11"/>
    <mergeCell ref="T39:V39"/>
    <mergeCell ref="T37:V37"/>
    <mergeCell ref="T35:V35"/>
    <mergeCell ref="T34:V34"/>
    <mergeCell ref="T38:U38"/>
    <mergeCell ref="S9:T9"/>
    <mergeCell ref="Q39:S39"/>
    <mergeCell ref="K15:L15"/>
    <mergeCell ref="K14:L14"/>
    <mergeCell ref="K13:L13"/>
    <mergeCell ref="K11:L11"/>
    <mergeCell ref="U4:V8"/>
    <mergeCell ref="F4:T4"/>
    <mergeCell ref="U11:V11"/>
    <mergeCell ref="U10:V10"/>
    <mergeCell ref="U9:V9"/>
    <mergeCell ref="S11:T11"/>
    <mergeCell ref="S10:T10"/>
    <mergeCell ref="I5:R5"/>
    <mergeCell ref="S5:T8"/>
    <mergeCell ref="I6:J8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&amp;R&amp;8人　口　　　　47
（国勢調査）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120"/>
  <sheetViews>
    <sheetView workbookViewId="0" topLeftCell="A1">
      <selection activeCell="L35" sqref="L35"/>
    </sheetView>
  </sheetViews>
  <sheetFormatPr defaultColWidth="9.00390625" defaultRowHeight="13.5"/>
  <cols>
    <col min="1" max="1" width="3.125" style="39" customWidth="1"/>
    <col min="2" max="2" width="18.125" style="0" customWidth="1"/>
    <col min="3" max="3" width="1.25" style="0" customWidth="1"/>
    <col min="4" max="12" width="7.375" style="0" customWidth="1"/>
    <col min="13" max="17" width="8.125" style="0" customWidth="1"/>
  </cols>
  <sheetData>
    <row r="1" spans="1:21" ht="22.5" customHeight="1">
      <c r="A1" s="96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  <c r="N1" s="90"/>
      <c r="O1" s="90"/>
      <c r="P1" s="90"/>
      <c r="Q1" s="90"/>
      <c r="R1" s="69"/>
      <c r="S1" s="69"/>
      <c r="T1" s="69"/>
      <c r="U1" s="69"/>
    </row>
    <row r="2" spans="1:21" ht="22.5" customHeight="1">
      <c r="A2" s="146" t="s">
        <v>181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91"/>
      <c r="N2" s="91"/>
      <c r="O2" s="91"/>
      <c r="P2" s="91"/>
      <c r="Q2" s="91"/>
      <c r="R2" s="69"/>
      <c r="S2" s="69"/>
      <c r="T2" s="69"/>
      <c r="U2" s="69"/>
    </row>
    <row r="3" spans="1:21" ht="13.5" customHeight="1">
      <c r="A3" s="92"/>
      <c r="B3" s="88"/>
      <c r="C3" s="88"/>
      <c r="D3" s="88"/>
      <c r="E3" s="88"/>
      <c r="F3" s="88"/>
      <c r="G3" s="88"/>
      <c r="H3" s="88"/>
      <c r="I3" s="88"/>
      <c r="J3" s="88"/>
      <c r="K3" s="88"/>
      <c r="L3" s="172" t="s">
        <v>16</v>
      </c>
      <c r="M3" s="88"/>
      <c r="N3" s="88"/>
      <c r="O3" s="88"/>
      <c r="P3" s="88"/>
      <c r="Q3" s="88"/>
      <c r="R3" s="69"/>
      <c r="S3" s="69"/>
      <c r="T3" s="69"/>
      <c r="U3" s="69"/>
    </row>
    <row r="4" spans="1:21" s="125" customFormat="1" ht="15" customHeight="1">
      <c r="A4" s="538" t="s">
        <v>182</v>
      </c>
      <c r="B4" s="540"/>
      <c r="C4" s="540"/>
      <c r="D4" s="538" t="s">
        <v>284</v>
      </c>
      <c r="E4" s="540"/>
      <c r="F4" s="540"/>
      <c r="G4" s="540" t="s">
        <v>285</v>
      </c>
      <c r="H4" s="540"/>
      <c r="I4" s="540"/>
      <c r="J4" s="540" t="s">
        <v>286</v>
      </c>
      <c r="K4" s="540"/>
      <c r="L4" s="563"/>
      <c r="M4" s="92"/>
      <c r="N4" s="92"/>
      <c r="O4" s="92"/>
      <c r="P4" s="92"/>
      <c r="Q4" s="92"/>
      <c r="R4" s="124"/>
      <c r="S4" s="124"/>
      <c r="T4" s="124"/>
      <c r="U4" s="124"/>
    </row>
    <row r="5" spans="1:21" ht="6.75" customHeight="1">
      <c r="A5" s="539"/>
      <c r="B5" s="536"/>
      <c r="C5" s="536"/>
      <c r="D5" s="687" t="s">
        <v>155</v>
      </c>
      <c r="E5" s="338"/>
      <c r="F5" s="178"/>
      <c r="G5" s="688" t="s">
        <v>155</v>
      </c>
      <c r="H5" s="338"/>
      <c r="I5" s="178"/>
      <c r="J5" s="688" t="s">
        <v>155</v>
      </c>
      <c r="K5" s="338"/>
      <c r="L5" s="338"/>
      <c r="M5" s="92"/>
      <c r="N5" s="92"/>
      <c r="O5" s="92"/>
      <c r="P5" s="92"/>
      <c r="Q5" s="92"/>
      <c r="R5" s="69"/>
      <c r="S5" s="69"/>
      <c r="T5" s="69"/>
      <c r="U5" s="69"/>
    </row>
    <row r="6" spans="1:21" ht="6.75" customHeight="1">
      <c r="A6" s="539"/>
      <c r="B6" s="536"/>
      <c r="C6" s="536"/>
      <c r="D6" s="539"/>
      <c r="E6" s="536" t="s">
        <v>10</v>
      </c>
      <c r="F6" s="536" t="s">
        <v>11</v>
      </c>
      <c r="G6" s="536"/>
      <c r="H6" s="536" t="s">
        <v>10</v>
      </c>
      <c r="I6" s="536" t="s">
        <v>11</v>
      </c>
      <c r="J6" s="536"/>
      <c r="K6" s="536" t="s">
        <v>10</v>
      </c>
      <c r="L6" s="688" t="s">
        <v>11</v>
      </c>
      <c r="M6" s="92"/>
      <c r="N6" s="92"/>
      <c r="O6" s="87"/>
      <c r="P6" s="87"/>
      <c r="Q6" s="87"/>
      <c r="R6" s="69"/>
      <c r="S6" s="69"/>
      <c r="T6" s="69"/>
      <c r="U6" s="69"/>
    </row>
    <row r="7" spans="1:21" ht="9.75" customHeight="1">
      <c r="A7" s="539"/>
      <c r="B7" s="536"/>
      <c r="C7" s="536"/>
      <c r="D7" s="539"/>
      <c r="E7" s="536"/>
      <c r="F7" s="536"/>
      <c r="G7" s="536"/>
      <c r="H7" s="536"/>
      <c r="I7" s="536"/>
      <c r="J7" s="536"/>
      <c r="K7" s="536"/>
      <c r="L7" s="688"/>
      <c r="M7" s="92"/>
      <c r="N7" s="92"/>
      <c r="O7" s="3"/>
      <c r="P7" s="3"/>
      <c r="Q7" s="3"/>
      <c r="R7" s="69"/>
      <c r="S7" s="69"/>
      <c r="T7" s="69"/>
      <c r="U7" s="69"/>
    </row>
    <row r="8" spans="1:21" ht="4.5" customHeight="1">
      <c r="A8" s="94"/>
      <c r="B8" s="69"/>
      <c r="C8" s="207"/>
      <c r="M8" s="69"/>
      <c r="N8" s="69"/>
      <c r="O8" s="69"/>
      <c r="P8" s="69"/>
      <c r="Q8" s="69"/>
      <c r="R8" s="69"/>
      <c r="S8" s="69"/>
      <c r="T8" s="69"/>
      <c r="U8" s="69"/>
    </row>
    <row r="9" spans="1:21" ht="15" customHeight="1">
      <c r="A9" s="94"/>
      <c r="B9" s="156" t="s">
        <v>155</v>
      </c>
      <c r="C9" s="218"/>
      <c r="D9" s="339">
        <f aca="true" t="shared" si="0" ref="D9:I9">SUM(D11:D24)</f>
        <v>77269</v>
      </c>
      <c r="E9" s="340">
        <f t="shared" si="0"/>
        <v>48070</v>
      </c>
      <c r="F9" s="340">
        <f t="shared" si="0"/>
        <v>29199</v>
      </c>
      <c r="G9" s="339">
        <f t="shared" si="0"/>
        <v>82497</v>
      </c>
      <c r="H9" s="340">
        <f t="shared" si="0"/>
        <v>50898</v>
      </c>
      <c r="I9" s="340">
        <f t="shared" si="0"/>
        <v>31599</v>
      </c>
      <c r="J9" s="339">
        <v>82447</v>
      </c>
      <c r="K9" s="340">
        <f>SUM(K11:K24)</f>
        <v>50038</v>
      </c>
      <c r="L9" s="340">
        <f>SUM(L11:L24)</f>
        <v>32409</v>
      </c>
      <c r="M9" s="84"/>
      <c r="N9" s="84"/>
      <c r="O9" s="84"/>
      <c r="P9" s="84"/>
      <c r="Q9" s="84"/>
      <c r="R9" s="69"/>
      <c r="S9" s="69"/>
      <c r="T9" s="69"/>
      <c r="U9" s="69"/>
    </row>
    <row r="10" spans="1:21" ht="4.5" customHeight="1">
      <c r="A10" s="94"/>
      <c r="B10" s="94"/>
      <c r="C10" s="207"/>
      <c r="D10" s="82"/>
      <c r="E10" s="82"/>
      <c r="F10" s="83"/>
      <c r="G10" s="82"/>
      <c r="H10" s="82"/>
      <c r="I10" s="83"/>
      <c r="J10" s="82"/>
      <c r="K10" s="82"/>
      <c r="L10" s="83"/>
      <c r="M10" s="84"/>
      <c r="N10" s="84"/>
      <c r="O10" s="84"/>
      <c r="P10" s="84"/>
      <c r="Q10" s="84"/>
      <c r="R10" s="69"/>
      <c r="S10" s="69"/>
      <c r="T10" s="69"/>
      <c r="U10" s="69"/>
    </row>
    <row r="11" spans="1:21" ht="15" customHeight="1">
      <c r="A11" s="181" t="s">
        <v>429</v>
      </c>
      <c r="B11" s="156" t="s">
        <v>186</v>
      </c>
      <c r="C11" s="218"/>
      <c r="D11" s="339">
        <f>E11+F11</f>
        <v>883</v>
      </c>
      <c r="E11" s="339">
        <v>533</v>
      </c>
      <c r="F11" s="340">
        <v>350</v>
      </c>
      <c r="G11" s="339">
        <f>H11+I11</f>
        <v>862</v>
      </c>
      <c r="H11" s="339">
        <v>512</v>
      </c>
      <c r="I11" s="340">
        <v>350</v>
      </c>
      <c r="J11" s="339">
        <f>K11+L11</f>
        <v>783</v>
      </c>
      <c r="K11" s="339">
        <v>480</v>
      </c>
      <c r="L11" s="340">
        <v>303</v>
      </c>
      <c r="M11" s="84"/>
      <c r="N11" s="84"/>
      <c r="O11" s="84"/>
      <c r="P11" s="84"/>
      <c r="Q11" s="84"/>
      <c r="R11" s="69"/>
      <c r="S11" s="69"/>
      <c r="T11" s="69"/>
      <c r="U11" s="69"/>
    </row>
    <row r="12" spans="1:21" ht="15" customHeight="1">
      <c r="A12" s="181" t="s">
        <v>430</v>
      </c>
      <c r="B12" s="156" t="s">
        <v>187</v>
      </c>
      <c r="C12" s="218"/>
      <c r="D12" s="339">
        <v>1</v>
      </c>
      <c r="E12" s="339" t="s">
        <v>431</v>
      </c>
      <c r="F12" s="339">
        <v>1</v>
      </c>
      <c r="G12" s="339">
        <v>2</v>
      </c>
      <c r="H12" s="339">
        <v>2</v>
      </c>
      <c r="I12" s="339" t="s">
        <v>431</v>
      </c>
      <c r="J12" s="339">
        <f>K12+L12</f>
        <v>6</v>
      </c>
      <c r="K12" s="339">
        <v>5</v>
      </c>
      <c r="L12" s="339">
        <v>1</v>
      </c>
      <c r="M12" s="84"/>
      <c r="N12" s="84"/>
      <c r="O12" s="84"/>
      <c r="P12" s="84"/>
      <c r="Q12" s="84"/>
      <c r="R12" s="69"/>
      <c r="S12" s="69"/>
      <c r="T12" s="69"/>
      <c r="U12" s="69"/>
    </row>
    <row r="13" spans="1:21" ht="15" customHeight="1">
      <c r="A13" s="181" t="s">
        <v>432</v>
      </c>
      <c r="B13" s="156" t="s">
        <v>188</v>
      </c>
      <c r="C13" s="218"/>
      <c r="D13" s="339">
        <f aca="true" t="shared" si="1" ref="D13:D24">E13+F13</f>
        <v>3</v>
      </c>
      <c r="E13" s="339">
        <v>1</v>
      </c>
      <c r="F13" s="339">
        <v>2</v>
      </c>
      <c r="G13" s="339">
        <f aca="true" t="shared" si="2" ref="G13:G24">H13+I13</f>
        <v>4</v>
      </c>
      <c r="H13" s="339">
        <v>2</v>
      </c>
      <c r="I13" s="339">
        <v>2</v>
      </c>
      <c r="J13" s="339">
        <v>3</v>
      </c>
      <c r="K13" s="339">
        <v>3</v>
      </c>
      <c r="L13" s="339" t="s">
        <v>433</v>
      </c>
      <c r="M13" s="84"/>
      <c r="N13" s="84"/>
      <c r="O13" s="84"/>
      <c r="P13" s="84"/>
      <c r="Q13" s="84"/>
      <c r="R13" s="69"/>
      <c r="S13" s="69"/>
      <c r="T13" s="69"/>
      <c r="U13" s="69"/>
    </row>
    <row r="14" spans="1:21" ht="15" customHeight="1">
      <c r="A14" s="181" t="s">
        <v>434</v>
      </c>
      <c r="B14" s="156" t="s">
        <v>189</v>
      </c>
      <c r="C14" s="218"/>
      <c r="D14" s="339">
        <f t="shared" si="1"/>
        <v>29</v>
      </c>
      <c r="E14" s="339">
        <v>25</v>
      </c>
      <c r="F14" s="339">
        <v>4</v>
      </c>
      <c r="G14" s="339">
        <f t="shared" si="2"/>
        <v>22</v>
      </c>
      <c r="H14" s="339">
        <v>20</v>
      </c>
      <c r="I14" s="339">
        <v>2</v>
      </c>
      <c r="J14" s="339">
        <v>10</v>
      </c>
      <c r="K14" s="339">
        <v>10</v>
      </c>
      <c r="L14" s="339" t="s">
        <v>435</v>
      </c>
      <c r="M14" s="84"/>
      <c r="N14" s="84"/>
      <c r="O14" s="84"/>
      <c r="P14" s="84"/>
      <c r="Q14" s="84"/>
      <c r="R14" s="69"/>
      <c r="S14" s="69"/>
      <c r="T14" s="69"/>
      <c r="U14" s="69"/>
    </row>
    <row r="15" spans="1:21" ht="15" customHeight="1">
      <c r="A15" s="181" t="s">
        <v>436</v>
      </c>
      <c r="B15" s="156" t="s">
        <v>190</v>
      </c>
      <c r="C15" s="218"/>
      <c r="D15" s="339">
        <f t="shared" si="1"/>
        <v>7163</v>
      </c>
      <c r="E15" s="339">
        <v>6030</v>
      </c>
      <c r="F15" s="339">
        <v>1133</v>
      </c>
      <c r="G15" s="339">
        <f t="shared" si="2"/>
        <v>7878</v>
      </c>
      <c r="H15" s="339">
        <v>6638</v>
      </c>
      <c r="I15" s="339">
        <v>1240</v>
      </c>
      <c r="J15" s="339">
        <f aca="true" t="shared" si="3" ref="J15:J24">K15+L15</f>
        <v>7017</v>
      </c>
      <c r="K15" s="339">
        <v>6024</v>
      </c>
      <c r="L15" s="339">
        <v>993</v>
      </c>
      <c r="M15" s="84"/>
      <c r="N15" s="84"/>
      <c r="O15" s="84"/>
      <c r="P15" s="84"/>
      <c r="Q15" s="84"/>
      <c r="R15" s="69"/>
      <c r="S15" s="69"/>
      <c r="T15" s="69"/>
      <c r="U15" s="69"/>
    </row>
    <row r="16" spans="1:21" ht="15" customHeight="1">
      <c r="A16" s="181" t="s">
        <v>437</v>
      </c>
      <c r="B16" s="156" t="s">
        <v>191</v>
      </c>
      <c r="C16" s="218"/>
      <c r="D16" s="339">
        <f t="shared" si="1"/>
        <v>14905</v>
      </c>
      <c r="E16" s="339">
        <v>10339</v>
      </c>
      <c r="F16" s="339">
        <v>4566</v>
      </c>
      <c r="G16" s="339">
        <f t="shared" si="2"/>
        <v>12394</v>
      </c>
      <c r="H16" s="339">
        <v>8723</v>
      </c>
      <c r="I16" s="339">
        <v>3671</v>
      </c>
      <c r="J16" s="339">
        <f t="shared" si="3"/>
        <v>11713</v>
      </c>
      <c r="K16" s="339">
        <v>8350</v>
      </c>
      <c r="L16" s="339">
        <v>3363</v>
      </c>
      <c r="M16" s="84"/>
      <c r="N16" s="84"/>
      <c r="O16" s="84"/>
      <c r="P16" s="84"/>
      <c r="Q16" s="84"/>
      <c r="R16" s="69"/>
      <c r="S16" s="69"/>
      <c r="T16" s="69"/>
      <c r="U16" s="69"/>
    </row>
    <row r="17" spans="1:21" ht="15" customHeight="1">
      <c r="A17" s="181" t="s">
        <v>438</v>
      </c>
      <c r="B17" s="297" t="s">
        <v>192</v>
      </c>
      <c r="C17" s="218"/>
      <c r="D17" s="339">
        <f t="shared" si="1"/>
        <v>430</v>
      </c>
      <c r="E17" s="339">
        <v>367</v>
      </c>
      <c r="F17" s="339">
        <v>63</v>
      </c>
      <c r="G17" s="339">
        <f t="shared" si="2"/>
        <v>538</v>
      </c>
      <c r="H17" s="339">
        <v>443</v>
      </c>
      <c r="I17" s="339">
        <v>95</v>
      </c>
      <c r="J17" s="339">
        <f t="shared" si="3"/>
        <v>514</v>
      </c>
      <c r="K17" s="339">
        <v>430</v>
      </c>
      <c r="L17" s="339">
        <v>84</v>
      </c>
      <c r="M17" s="84"/>
      <c r="N17" s="84"/>
      <c r="O17" s="84"/>
      <c r="P17" s="84"/>
      <c r="Q17" s="84"/>
      <c r="R17" s="69"/>
      <c r="S17" s="69"/>
      <c r="T17" s="69"/>
      <c r="U17" s="69"/>
    </row>
    <row r="18" spans="1:21" ht="15" customHeight="1">
      <c r="A18" s="181" t="s">
        <v>439</v>
      </c>
      <c r="B18" s="156" t="s">
        <v>193</v>
      </c>
      <c r="C18" s="218"/>
      <c r="D18" s="339">
        <f t="shared" si="1"/>
        <v>4282</v>
      </c>
      <c r="E18" s="339">
        <v>3568</v>
      </c>
      <c r="F18" s="339">
        <v>714</v>
      </c>
      <c r="G18" s="339">
        <f t="shared" si="2"/>
        <v>4595</v>
      </c>
      <c r="H18" s="339">
        <v>3785</v>
      </c>
      <c r="I18" s="339">
        <v>810</v>
      </c>
      <c r="J18" s="339">
        <f t="shared" si="3"/>
        <v>4788</v>
      </c>
      <c r="K18" s="339">
        <v>3889</v>
      </c>
      <c r="L18" s="339">
        <v>899</v>
      </c>
      <c r="M18" s="84"/>
      <c r="N18" s="84"/>
      <c r="O18" s="84"/>
      <c r="P18" s="84"/>
      <c r="Q18" s="84"/>
      <c r="R18" s="69"/>
      <c r="S18" s="69"/>
      <c r="T18" s="69"/>
      <c r="U18" s="69"/>
    </row>
    <row r="19" spans="1:21" ht="15" customHeight="1">
      <c r="A19" s="181" t="s">
        <v>440</v>
      </c>
      <c r="B19" s="156" t="s">
        <v>194</v>
      </c>
      <c r="C19" s="218"/>
      <c r="D19" s="339">
        <f t="shared" si="1"/>
        <v>18748</v>
      </c>
      <c r="E19" s="339">
        <v>9954</v>
      </c>
      <c r="F19" s="339">
        <v>8794</v>
      </c>
      <c r="G19" s="339">
        <f t="shared" si="2"/>
        <v>20262</v>
      </c>
      <c r="H19" s="339">
        <v>10660</v>
      </c>
      <c r="I19" s="339">
        <v>9602</v>
      </c>
      <c r="J19" s="339">
        <f t="shared" si="3"/>
        <v>19310</v>
      </c>
      <c r="K19" s="339">
        <v>9832</v>
      </c>
      <c r="L19" s="339">
        <v>9478</v>
      </c>
      <c r="M19" s="84"/>
      <c r="N19" s="84"/>
      <c r="O19" s="84"/>
      <c r="P19" s="84"/>
      <c r="Q19" s="84"/>
      <c r="R19" s="69"/>
      <c r="S19" s="69"/>
      <c r="T19" s="69"/>
      <c r="U19" s="69"/>
    </row>
    <row r="20" spans="1:21" ht="15" customHeight="1">
      <c r="A20" s="181" t="s">
        <v>441</v>
      </c>
      <c r="B20" s="156" t="s">
        <v>195</v>
      </c>
      <c r="C20" s="218"/>
      <c r="D20" s="339">
        <f t="shared" si="1"/>
        <v>3016</v>
      </c>
      <c r="E20" s="339">
        <v>1338</v>
      </c>
      <c r="F20" s="339">
        <v>1678</v>
      </c>
      <c r="G20" s="339">
        <f t="shared" si="2"/>
        <v>2954</v>
      </c>
      <c r="H20" s="339">
        <v>1319</v>
      </c>
      <c r="I20" s="339">
        <v>1635</v>
      </c>
      <c r="J20" s="339">
        <f t="shared" si="3"/>
        <v>2585</v>
      </c>
      <c r="K20" s="339">
        <v>1128</v>
      </c>
      <c r="L20" s="339">
        <v>1457</v>
      </c>
      <c r="M20" s="84"/>
      <c r="N20" s="84"/>
      <c r="O20" s="84"/>
      <c r="P20" s="84"/>
      <c r="Q20" s="84"/>
      <c r="R20" s="69"/>
      <c r="S20" s="69"/>
      <c r="T20" s="69"/>
      <c r="U20" s="69"/>
    </row>
    <row r="21" spans="1:21" ht="15" customHeight="1">
      <c r="A21" s="181" t="s">
        <v>442</v>
      </c>
      <c r="B21" s="156" t="s">
        <v>196</v>
      </c>
      <c r="C21" s="218"/>
      <c r="D21" s="339">
        <f t="shared" si="1"/>
        <v>1416</v>
      </c>
      <c r="E21" s="339">
        <v>864</v>
      </c>
      <c r="F21" s="339">
        <v>552</v>
      </c>
      <c r="G21" s="339">
        <f t="shared" si="2"/>
        <v>1588</v>
      </c>
      <c r="H21" s="339">
        <v>981</v>
      </c>
      <c r="I21" s="339">
        <v>607</v>
      </c>
      <c r="J21" s="339">
        <f t="shared" si="3"/>
        <v>1687</v>
      </c>
      <c r="K21" s="339">
        <v>1031</v>
      </c>
      <c r="L21" s="339">
        <v>656</v>
      </c>
      <c r="M21" s="84"/>
      <c r="N21" s="84"/>
      <c r="O21" s="84"/>
      <c r="P21" s="84"/>
      <c r="Q21" s="84"/>
      <c r="R21" s="69"/>
      <c r="S21" s="69"/>
      <c r="T21" s="69"/>
      <c r="U21" s="69"/>
    </row>
    <row r="22" spans="1:21" ht="15" customHeight="1">
      <c r="A22" s="181" t="s">
        <v>443</v>
      </c>
      <c r="B22" s="156" t="s">
        <v>197</v>
      </c>
      <c r="C22" s="218"/>
      <c r="D22" s="339">
        <f t="shared" si="1"/>
        <v>21363</v>
      </c>
      <c r="E22" s="339">
        <v>11296</v>
      </c>
      <c r="F22" s="339">
        <v>10067</v>
      </c>
      <c r="G22" s="339">
        <f t="shared" si="2"/>
        <v>25604</v>
      </c>
      <c r="H22" s="339">
        <v>13622</v>
      </c>
      <c r="I22" s="339">
        <v>11982</v>
      </c>
      <c r="J22" s="339">
        <f t="shared" si="3"/>
        <v>27665</v>
      </c>
      <c r="K22" s="339">
        <v>14382</v>
      </c>
      <c r="L22" s="339">
        <v>13283</v>
      </c>
      <c r="M22" s="84"/>
      <c r="N22" s="84"/>
      <c r="O22" s="84"/>
      <c r="P22" s="84"/>
      <c r="Q22" s="84"/>
      <c r="R22" s="69"/>
      <c r="S22" s="69"/>
      <c r="T22" s="69"/>
      <c r="U22" s="69"/>
    </row>
    <row r="23" spans="1:21" ht="15" customHeight="1">
      <c r="A23" s="181" t="s">
        <v>444</v>
      </c>
      <c r="B23" s="316" t="s">
        <v>198</v>
      </c>
      <c r="C23" s="218"/>
      <c r="D23" s="339">
        <f t="shared" si="1"/>
        <v>3373</v>
      </c>
      <c r="E23" s="339">
        <v>2817</v>
      </c>
      <c r="F23" s="339">
        <v>556</v>
      </c>
      <c r="G23" s="339">
        <f t="shared" si="2"/>
        <v>4029</v>
      </c>
      <c r="H23" s="339">
        <v>3251</v>
      </c>
      <c r="I23" s="339">
        <v>778</v>
      </c>
      <c r="J23" s="339">
        <f t="shared" si="3"/>
        <v>4060</v>
      </c>
      <c r="K23" s="339">
        <v>3233</v>
      </c>
      <c r="L23" s="339">
        <v>827</v>
      </c>
      <c r="M23" s="84"/>
      <c r="N23" s="84"/>
      <c r="O23" s="84"/>
      <c r="P23" s="84"/>
      <c r="Q23" s="84"/>
      <c r="R23" s="69"/>
      <c r="S23" s="69"/>
      <c r="T23" s="69"/>
      <c r="U23" s="69"/>
    </row>
    <row r="24" spans="1:21" ht="15" customHeight="1">
      <c r="A24" s="181" t="s">
        <v>445</v>
      </c>
      <c r="B24" s="156" t="s">
        <v>199</v>
      </c>
      <c r="C24" s="218"/>
      <c r="D24" s="339">
        <f t="shared" si="1"/>
        <v>1657</v>
      </c>
      <c r="E24" s="339">
        <v>938</v>
      </c>
      <c r="F24" s="339">
        <v>719</v>
      </c>
      <c r="G24" s="339">
        <f t="shared" si="2"/>
        <v>1765</v>
      </c>
      <c r="H24" s="339">
        <v>940</v>
      </c>
      <c r="I24" s="339">
        <v>825</v>
      </c>
      <c r="J24" s="339">
        <f t="shared" si="3"/>
        <v>2306</v>
      </c>
      <c r="K24" s="339">
        <v>1241</v>
      </c>
      <c r="L24" s="339">
        <v>1065</v>
      </c>
      <c r="M24" s="84"/>
      <c r="N24" s="84"/>
      <c r="O24" s="84"/>
      <c r="P24" s="84"/>
      <c r="Q24" s="84"/>
      <c r="R24" s="69"/>
      <c r="S24" s="69"/>
      <c r="T24" s="69"/>
      <c r="U24" s="69"/>
    </row>
    <row r="25" spans="1:21" ht="4.5" customHeight="1">
      <c r="A25" s="341"/>
      <c r="B25" s="331"/>
      <c r="C25" s="342"/>
      <c r="D25" s="340"/>
      <c r="E25" s="340"/>
      <c r="F25" s="340"/>
      <c r="G25" s="340"/>
      <c r="H25" s="340"/>
      <c r="I25" s="340"/>
      <c r="J25" s="340"/>
      <c r="K25" s="340"/>
      <c r="L25" s="340"/>
      <c r="M25" s="84"/>
      <c r="N25" s="84"/>
      <c r="O25" s="84"/>
      <c r="P25" s="84"/>
      <c r="Q25" s="84"/>
      <c r="R25" s="69"/>
      <c r="S25" s="69"/>
      <c r="T25" s="69"/>
      <c r="U25" s="69"/>
    </row>
    <row r="26" spans="1:21" ht="31.5" customHeight="1">
      <c r="A26" s="334"/>
      <c r="B26" s="335"/>
      <c r="C26" s="167"/>
      <c r="D26" s="336"/>
      <c r="E26" s="336"/>
      <c r="F26" s="336"/>
      <c r="G26" s="336"/>
      <c r="H26" s="336"/>
      <c r="I26" s="336"/>
      <c r="J26" s="336"/>
      <c r="K26" s="336"/>
      <c r="L26" s="336"/>
      <c r="M26" s="84"/>
      <c r="N26" s="84"/>
      <c r="O26" s="84"/>
      <c r="P26" s="84"/>
      <c r="Q26" s="84"/>
      <c r="R26" s="69"/>
      <c r="S26" s="69"/>
      <c r="T26" s="69"/>
      <c r="U26" s="69"/>
    </row>
    <row r="27" spans="1:21" s="125" customFormat="1" ht="15" customHeight="1">
      <c r="A27" s="538" t="s">
        <v>182</v>
      </c>
      <c r="B27" s="540"/>
      <c r="C27" s="540"/>
      <c r="D27" s="696" t="s">
        <v>283</v>
      </c>
      <c r="E27" s="543"/>
      <c r="F27" s="543"/>
      <c r="G27" s="543"/>
      <c r="H27" s="543"/>
      <c r="I27" s="543"/>
      <c r="J27" s="543"/>
      <c r="K27" s="543"/>
      <c r="L27" s="544"/>
      <c r="M27" s="124"/>
      <c r="N27" s="124"/>
      <c r="O27" s="124"/>
      <c r="P27" s="124"/>
      <c r="Q27" s="124"/>
      <c r="R27" s="124"/>
      <c r="S27" s="124"/>
      <c r="T27" s="124"/>
      <c r="U27" s="124"/>
    </row>
    <row r="28" spans="1:21" ht="6.75" customHeight="1">
      <c r="A28" s="539"/>
      <c r="B28" s="536"/>
      <c r="C28" s="536"/>
      <c r="D28" s="689" t="s">
        <v>155</v>
      </c>
      <c r="E28" s="343"/>
      <c r="F28" s="344"/>
      <c r="G28" s="695" t="s">
        <v>183</v>
      </c>
      <c r="H28" s="695" t="s">
        <v>271</v>
      </c>
      <c r="I28" s="693" t="s">
        <v>272</v>
      </c>
      <c r="J28" s="693" t="s">
        <v>272</v>
      </c>
      <c r="K28" s="691" t="s">
        <v>273</v>
      </c>
      <c r="L28" s="685" t="s">
        <v>291</v>
      </c>
      <c r="M28" s="69"/>
      <c r="N28" s="69"/>
      <c r="O28" s="69"/>
      <c r="P28" s="69"/>
      <c r="Q28" s="69"/>
      <c r="R28" s="69"/>
      <c r="S28" s="69"/>
      <c r="T28" s="69"/>
      <c r="U28" s="69"/>
    </row>
    <row r="29" spans="1:21" ht="6.75" customHeight="1">
      <c r="A29" s="539"/>
      <c r="B29" s="536"/>
      <c r="C29" s="536"/>
      <c r="D29" s="690"/>
      <c r="E29" s="536" t="s">
        <v>10</v>
      </c>
      <c r="F29" s="536" t="s">
        <v>11</v>
      </c>
      <c r="G29" s="695"/>
      <c r="H29" s="695"/>
      <c r="I29" s="694"/>
      <c r="J29" s="694"/>
      <c r="K29" s="692"/>
      <c r="L29" s="686"/>
      <c r="M29" s="69"/>
      <c r="N29" s="69"/>
      <c r="O29" s="69"/>
      <c r="P29" s="69"/>
      <c r="Q29" s="69"/>
      <c r="R29" s="69"/>
      <c r="S29" s="69"/>
      <c r="T29" s="69"/>
      <c r="U29" s="69"/>
    </row>
    <row r="30" spans="1:21" ht="12" customHeight="1">
      <c r="A30" s="539"/>
      <c r="B30" s="536"/>
      <c r="C30" s="536"/>
      <c r="D30" s="690"/>
      <c r="E30" s="536"/>
      <c r="F30" s="536"/>
      <c r="G30" s="695"/>
      <c r="H30" s="695"/>
      <c r="I30" s="180" t="s">
        <v>184</v>
      </c>
      <c r="J30" s="180" t="s">
        <v>185</v>
      </c>
      <c r="K30" s="180" t="s">
        <v>446</v>
      </c>
      <c r="L30" s="315" t="s">
        <v>292</v>
      </c>
      <c r="M30" s="69"/>
      <c r="N30" s="69"/>
      <c r="O30" s="69"/>
      <c r="P30" s="69"/>
      <c r="Q30" s="69"/>
      <c r="R30" s="69"/>
      <c r="S30" s="69"/>
      <c r="T30" s="69"/>
      <c r="U30" s="69"/>
    </row>
    <row r="31" spans="1:21" ht="4.5" customHeight="1">
      <c r="A31" s="94"/>
      <c r="B31" s="93"/>
      <c r="C31" s="337"/>
      <c r="D31" s="93"/>
      <c r="E31" s="93"/>
      <c r="F31" s="93"/>
      <c r="G31" s="93"/>
      <c r="H31" s="93"/>
      <c r="I31" s="93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1:21" ht="15" customHeight="1">
      <c r="A32" s="94"/>
      <c r="B32" s="28" t="s">
        <v>155</v>
      </c>
      <c r="C32" s="207"/>
      <c r="D32" s="95">
        <f aca="true" t="shared" si="4" ref="D32:L32">SUM(D34:D52)</f>
        <v>83706</v>
      </c>
      <c r="E32" s="95">
        <f t="shared" si="4"/>
        <v>50730</v>
      </c>
      <c r="F32" s="95">
        <f t="shared" si="4"/>
        <v>32976</v>
      </c>
      <c r="G32" s="95">
        <f t="shared" si="4"/>
        <v>70274</v>
      </c>
      <c r="H32" s="95">
        <f t="shared" si="4"/>
        <v>3837</v>
      </c>
      <c r="I32" s="95">
        <f t="shared" si="4"/>
        <v>2260</v>
      </c>
      <c r="J32" s="95">
        <f t="shared" si="4"/>
        <v>4808</v>
      </c>
      <c r="K32" s="95">
        <f t="shared" si="4"/>
        <v>2416</v>
      </c>
      <c r="L32" s="95">
        <f t="shared" si="4"/>
        <v>103</v>
      </c>
      <c r="M32" s="69"/>
      <c r="N32" s="69"/>
      <c r="O32" s="69"/>
      <c r="P32" s="69"/>
      <c r="Q32" s="69"/>
      <c r="R32" s="69"/>
      <c r="S32" s="69"/>
      <c r="T32" s="69"/>
      <c r="U32" s="69"/>
    </row>
    <row r="33" spans="1:21" ht="4.5" customHeight="1">
      <c r="A33" s="94"/>
      <c r="B33" s="28"/>
      <c r="C33" s="207"/>
      <c r="D33" s="95"/>
      <c r="E33" s="95"/>
      <c r="F33" s="95"/>
      <c r="G33" s="95"/>
      <c r="H33" s="95"/>
      <c r="I33" s="95"/>
      <c r="J33" s="95"/>
      <c r="K33" s="95"/>
      <c r="L33" s="69"/>
      <c r="M33" s="69"/>
      <c r="N33" s="69"/>
      <c r="O33" s="69"/>
      <c r="P33" s="69"/>
      <c r="Q33" s="69"/>
      <c r="R33" s="69"/>
      <c r="S33" s="69"/>
      <c r="T33" s="69"/>
      <c r="U33" s="69"/>
    </row>
    <row r="34" spans="1:21" ht="15" customHeight="1">
      <c r="A34" s="144" t="s">
        <v>447</v>
      </c>
      <c r="B34" s="156" t="s">
        <v>186</v>
      </c>
      <c r="C34" s="218"/>
      <c r="D34" s="345">
        <f aca="true" t="shared" si="5" ref="D34:D52">SUM(E34:F34)</f>
        <v>863</v>
      </c>
      <c r="E34" s="345">
        <v>542</v>
      </c>
      <c r="F34" s="345">
        <v>321</v>
      </c>
      <c r="G34" s="345">
        <v>159</v>
      </c>
      <c r="H34" s="345">
        <v>14</v>
      </c>
      <c r="I34" s="345">
        <v>59</v>
      </c>
      <c r="J34" s="345">
        <v>288</v>
      </c>
      <c r="K34" s="345">
        <v>342</v>
      </c>
      <c r="L34" s="418" t="s">
        <v>448</v>
      </c>
      <c r="M34" s="69"/>
      <c r="N34" s="69"/>
      <c r="O34" s="69"/>
      <c r="P34" s="69"/>
      <c r="Q34" s="69"/>
      <c r="R34" s="69"/>
      <c r="S34" s="69"/>
      <c r="T34" s="69"/>
      <c r="U34" s="69"/>
    </row>
    <row r="35" spans="1:21" ht="15" customHeight="1">
      <c r="A35" s="144" t="s">
        <v>430</v>
      </c>
      <c r="B35" s="156" t="s">
        <v>187</v>
      </c>
      <c r="C35" s="218"/>
      <c r="D35" s="345">
        <f t="shared" si="5"/>
        <v>7</v>
      </c>
      <c r="E35" s="345">
        <v>6</v>
      </c>
      <c r="F35" s="346">
        <v>1</v>
      </c>
      <c r="G35" s="345">
        <v>7</v>
      </c>
      <c r="H35" s="418" t="s">
        <v>431</v>
      </c>
      <c r="I35" s="418" t="s">
        <v>431</v>
      </c>
      <c r="J35" s="418" t="s">
        <v>431</v>
      </c>
      <c r="K35" s="418" t="s">
        <v>431</v>
      </c>
      <c r="L35" s="418" t="s">
        <v>431</v>
      </c>
      <c r="M35" s="69"/>
      <c r="N35" s="69"/>
      <c r="O35" s="69"/>
      <c r="P35" s="69"/>
      <c r="Q35" s="69"/>
      <c r="R35" s="69"/>
      <c r="S35" s="69"/>
      <c r="T35" s="69"/>
      <c r="U35" s="69"/>
    </row>
    <row r="36" spans="1:21" ht="15" customHeight="1">
      <c r="A36" s="144" t="s">
        <v>432</v>
      </c>
      <c r="B36" s="156" t="s">
        <v>188</v>
      </c>
      <c r="C36" s="218"/>
      <c r="D36" s="345">
        <f t="shared" si="5"/>
        <v>2</v>
      </c>
      <c r="E36" s="345">
        <v>2</v>
      </c>
      <c r="F36" s="418" t="s">
        <v>433</v>
      </c>
      <c r="G36" s="345">
        <v>1</v>
      </c>
      <c r="H36" s="345">
        <v>1</v>
      </c>
      <c r="I36" s="418" t="s">
        <v>433</v>
      </c>
      <c r="J36" s="418" t="s">
        <v>433</v>
      </c>
      <c r="K36" s="418" t="s">
        <v>433</v>
      </c>
      <c r="L36" s="418" t="s">
        <v>433</v>
      </c>
      <c r="M36" s="69"/>
      <c r="N36" s="69"/>
      <c r="O36" s="69"/>
      <c r="P36" s="69"/>
      <c r="Q36" s="69"/>
      <c r="R36" s="69"/>
      <c r="S36" s="69"/>
      <c r="T36" s="69"/>
      <c r="U36" s="69"/>
    </row>
    <row r="37" spans="1:21" ht="15" customHeight="1">
      <c r="A37" s="144" t="s">
        <v>434</v>
      </c>
      <c r="B37" s="156" t="s">
        <v>189</v>
      </c>
      <c r="C37" s="218"/>
      <c r="D37" s="345">
        <f t="shared" si="5"/>
        <v>8</v>
      </c>
      <c r="E37" s="345">
        <v>8</v>
      </c>
      <c r="F37" s="418" t="s">
        <v>435</v>
      </c>
      <c r="G37" s="345">
        <v>3</v>
      </c>
      <c r="H37" s="345">
        <v>5</v>
      </c>
      <c r="I37" s="418" t="s">
        <v>435</v>
      </c>
      <c r="J37" s="418" t="s">
        <v>435</v>
      </c>
      <c r="K37" s="418" t="s">
        <v>435</v>
      </c>
      <c r="L37" s="418" t="s">
        <v>435</v>
      </c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15" customHeight="1">
      <c r="A38" s="144" t="s">
        <v>436</v>
      </c>
      <c r="B38" s="156" t="s">
        <v>190</v>
      </c>
      <c r="C38" s="218"/>
      <c r="D38" s="345">
        <f t="shared" si="5"/>
        <v>6325</v>
      </c>
      <c r="E38" s="345">
        <v>5464</v>
      </c>
      <c r="F38" s="345">
        <v>861</v>
      </c>
      <c r="G38" s="345">
        <v>4211</v>
      </c>
      <c r="H38" s="345">
        <v>625</v>
      </c>
      <c r="I38" s="345">
        <v>461</v>
      </c>
      <c r="J38" s="345">
        <v>725</v>
      </c>
      <c r="K38" s="345">
        <v>302</v>
      </c>
      <c r="L38" s="418" t="s">
        <v>449</v>
      </c>
      <c r="M38" s="69"/>
      <c r="N38" s="69"/>
      <c r="O38" s="69"/>
      <c r="P38" s="69"/>
      <c r="Q38" s="69"/>
      <c r="R38" s="69"/>
      <c r="S38" s="69"/>
      <c r="T38" s="69"/>
      <c r="U38" s="69"/>
    </row>
    <row r="39" spans="1:21" ht="15" customHeight="1">
      <c r="A39" s="144" t="s">
        <v>437</v>
      </c>
      <c r="B39" s="156" t="s">
        <v>191</v>
      </c>
      <c r="C39" s="218"/>
      <c r="D39" s="345">
        <f t="shared" si="5"/>
        <v>10039</v>
      </c>
      <c r="E39" s="345">
        <v>7423</v>
      </c>
      <c r="F39" s="345">
        <v>2616</v>
      </c>
      <c r="G39" s="345">
        <v>8866</v>
      </c>
      <c r="H39" s="345">
        <v>548</v>
      </c>
      <c r="I39" s="345">
        <v>143</v>
      </c>
      <c r="J39" s="345">
        <v>238</v>
      </c>
      <c r="K39" s="345">
        <v>168</v>
      </c>
      <c r="L39" s="345">
        <v>76</v>
      </c>
      <c r="M39" s="69"/>
      <c r="N39" s="69"/>
      <c r="O39" s="69"/>
      <c r="P39" s="69"/>
      <c r="Q39" s="69"/>
      <c r="R39" s="69"/>
      <c r="S39" s="69"/>
      <c r="T39" s="69"/>
      <c r="U39" s="69"/>
    </row>
    <row r="40" spans="1:21" ht="15" customHeight="1">
      <c r="A40" s="144" t="s">
        <v>438</v>
      </c>
      <c r="B40" s="297" t="s">
        <v>274</v>
      </c>
      <c r="C40" s="218"/>
      <c r="D40" s="345">
        <f t="shared" si="5"/>
        <v>335</v>
      </c>
      <c r="E40" s="345">
        <v>285</v>
      </c>
      <c r="F40" s="345">
        <v>50</v>
      </c>
      <c r="G40" s="345">
        <v>334</v>
      </c>
      <c r="H40" s="345">
        <v>1</v>
      </c>
      <c r="I40" s="418" t="s">
        <v>450</v>
      </c>
      <c r="J40" s="418" t="s">
        <v>450</v>
      </c>
      <c r="K40" s="418" t="s">
        <v>450</v>
      </c>
      <c r="L40" s="418" t="s">
        <v>450</v>
      </c>
      <c r="M40" s="69"/>
      <c r="N40" s="69"/>
      <c r="O40" s="69"/>
      <c r="P40" s="69"/>
      <c r="Q40" s="69"/>
      <c r="R40" s="69"/>
      <c r="S40" s="69"/>
      <c r="T40" s="69"/>
      <c r="U40" s="69"/>
    </row>
    <row r="41" spans="1:21" ht="15" customHeight="1">
      <c r="A41" s="144" t="s">
        <v>439</v>
      </c>
      <c r="B41" s="156" t="s">
        <v>275</v>
      </c>
      <c r="C41" s="218"/>
      <c r="D41" s="345">
        <f t="shared" si="5"/>
        <v>4276</v>
      </c>
      <c r="E41" s="345">
        <v>3325</v>
      </c>
      <c r="F41" s="345">
        <v>951</v>
      </c>
      <c r="G41" s="345">
        <v>3825</v>
      </c>
      <c r="H41" s="345">
        <v>216</v>
      </c>
      <c r="I41" s="345">
        <v>46</v>
      </c>
      <c r="J41" s="345">
        <v>169</v>
      </c>
      <c r="K41" s="345">
        <v>20</v>
      </c>
      <c r="L41" s="418" t="s">
        <v>451</v>
      </c>
      <c r="M41" s="69"/>
      <c r="N41" s="69"/>
      <c r="O41" s="69"/>
      <c r="P41" s="69"/>
      <c r="Q41" s="69"/>
      <c r="R41" s="69"/>
      <c r="S41" s="69"/>
      <c r="T41" s="69"/>
      <c r="U41" s="69"/>
    </row>
    <row r="42" spans="1:21" ht="15" customHeight="1">
      <c r="A42" s="144" t="s">
        <v>452</v>
      </c>
      <c r="B42" s="156" t="s">
        <v>276</v>
      </c>
      <c r="C42" s="218"/>
      <c r="D42" s="345">
        <f t="shared" si="5"/>
        <v>3983</v>
      </c>
      <c r="E42" s="345">
        <v>3283</v>
      </c>
      <c r="F42" s="345">
        <v>700</v>
      </c>
      <c r="G42" s="345">
        <v>3656</v>
      </c>
      <c r="H42" s="345">
        <v>103</v>
      </c>
      <c r="I42" s="345">
        <v>32</v>
      </c>
      <c r="J42" s="345">
        <v>171</v>
      </c>
      <c r="K42" s="345">
        <v>21</v>
      </c>
      <c r="L42" s="418" t="s">
        <v>328</v>
      </c>
      <c r="M42" s="69"/>
      <c r="N42" s="69"/>
      <c r="O42" s="69"/>
      <c r="P42" s="69"/>
      <c r="Q42" s="69"/>
      <c r="R42" s="69"/>
      <c r="S42" s="69"/>
      <c r="T42" s="69"/>
      <c r="U42" s="69"/>
    </row>
    <row r="43" spans="1:21" ht="15" customHeight="1">
      <c r="A43" s="144" t="s">
        <v>329</v>
      </c>
      <c r="B43" s="156" t="s">
        <v>277</v>
      </c>
      <c r="C43" s="218"/>
      <c r="D43" s="345">
        <f t="shared" si="5"/>
        <v>15322</v>
      </c>
      <c r="E43" s="345">
        <v>8046</v>
      </c>
      <c r="F43" s="345">
        <v>7276</v>
      </c>
      <c r="G43" s="345">
        <v>12982</v>
      </c>
      <c r="H43" s="345">
        <v>814</v>
      </c>
      <c r="I43" s="345">
        <v>368</v>
      </c>
      <c r="J43" s="345">
        <v>608</v>
      </c>
      <c r="K43" s="345">
        <v>548</v>
      </c>
      <c r="L43" s="418" t="s">
        <v>453</v>
      </c>
      <c r="M43" s="69"/>
      <c r="N43" s="69"/>
      <c r="O43" s="69"/>
      <c r="P43" s="69"/>
      <c r="Q43" s="69"/>
      <c r="R43" s="69"/>
      <c r="S43" s="69"/>
      <c r="T43" s="69"/>
      <c r="U43" s="69"/>
    </row>
    <row r="44" spans="1:21" ht="15" customHeight="1">
      <c r="A44" s="144" t="s">
        <v>454</v>
      </c>
      <c r="B44" s="156" t="s">
        <v>278</v>
      </c>
      <c r="C44" s="218"/>
      <c r="D44" s="345">
        <f t="shared" si="5"/>
        <v>2585</v>
      </c>
      <c r="E44" s="345">
        <v>1235</v>
      </c>
      <c r="F44" s="345">
        <v>1350</v>
      </c>
      <c r="G44" s="345">
        <v>2412</v>
      </c>
      <c r="H44" s="345">
        <v>69</v>
      </c>
      <c r="I44" s="345">
        <v>17</v>
      </c>
      <c r="J44" s="345">
        <v>76</v>
      </c>
      <c r="K44" s="345">
        <v>11</v>
      </c>
      <c r="L44" s="418" t="s">
        <v>397</v>
      </c>
      <c r="M44" s="69"/>
      <c r="N44" s="69"/>
      <c r="O44" s="69"/>
      <c r="P44" s="69"/>
      <c r="Q44" s="69"/>
      <c r="R44" s="69"/>
      <c r="S44" s="69"/>
      <c r="T44" s="69"/>
      <c r="U44" s="69"/>
    </row>
    <row r="45" spans="1:21" ht="15" customHeight="1">
      <c r="A45" s="144" t="s">
        <v>455</v>
      </c>
      <c r="B45" s="156" t="s">
        <v>196</v>
      </c>
      <c r="C45" s="218"/>
      <c r="D45" s="345">
        <f t="shared" si="5"/>
        <v>2348</v>
      </c>
      <c r="E45" s="345">
        <v>1531</v>
      </c>
      <c r="F45" s="345">
        <v>817</v>
      </c>
      <c r="G45" s="345">
        <v>1460</v>
      </c>
      <c r="H45" s="345">
        <v>391</v>
      </c>
      <c r="I45" s="345">
        <v>78</v>
      </c>
      <c r="J45" s="345">
        <v>317</v>
      </c>
      <c r="K45" s="345">
        <v>102</v>
      </c>
      <c r="L45" s="418" t="s">
        <v>390</v>
      </c>
      <c r="M45" s="69"/>
      <c r="N45" s="69"/>
      <c r="O45" s="69"/>
      <c r="P45" s="69"/>
      <c r="Q45" s="69"/>
      <c r="R45" s="69"/>
      <c r="S45" s="69"/>
      <c r="T45" s="69"/>
      <c r="U45" s="69"/>
    </row>
    <row r="46" spans="1:21" ht="15" customHeight="1">
      <c r="A46" s="144" t="s">
        <v>456</v>
      </c>
      <c r="B46" s="156" t="s">
        <v>279</v>
      </c>
      <c r="C46" s="218"/>
      <c r="D46" s="345">
        <f t="shared" si="5"/>
        <v>5075</v>
      </c>
      <c r="E46" s="345">
        <v>2450</v>
      </c>
      <c r="F46" s="345">
        <v>2625</v>
      </c>
      <c r="G46" s="345">
        <v>3967</v>
      </c>
      <c r="H46" s="345">
        <v>115</v>
      </c>
      <c r="I46" s="345">
        <v>383</v>
      </c>
      <c r="J46" s="345">
        <v>273</v>
      </c>
      <c r="K46" s="345">
        <v>337</v>
      </c>
      <c r="L46" s="418" t="s">
        <v>457</v>
      </c>
      <c r="M46" s="69"/>
      <c r="N46" s="69"/>
      <c r="O46" s="69"/>
      <c r="P46" s="69"/>
      <c r="Q46" s="69"/>
      <c r="R46" s="69"/>
      <c r="S46" s="69"/>
      <c r="T46" s="69"/>
      <c r="U46" s="69"/>
    </row>
    <row r="47" spans="1:21" ht="15" customHeight="1">
      <c r="A47" s="144" t="s">
        <v>458</v>
      </c>
      <c r="B47" s="156" t="s">
        <v>280</v>
      </c>
      <c r="C47" s="218"/>
      <c r="D47" s="345">
        <f t="shared" si="5"/>
        <v>6938</v>
      </c>
      <c r="E47" s="345">
        <v>1732</v>
      </c>
      <c r="F47" s="345">
        <v>5206</v>
      </c>
      <c r="G47" s="345">
        <v>6458</v>
      </c>
      <c r="H47" s="345">
        <v>107</v>
      </c>
      <c r="I47" s="345">
        <v>154</v>
      </c>
      <c r="J47" s="345">
        <v>120</v>
      </c>
      <c r="K47" s="345">
        <v>98</v>
      </c>
      <c r="L47" s="418" t="s">
        <v>457</v>
      </c>
      <c r="M47" s="69"/>
      <c r="N47" s="69"/>
      <c r="O47" s="69"/>
      <c r="P47" s="69"/>
      <c r="Q47" s="69"/>
      <c r="R47" s="69"/>
      <c r="S47" s="69"/>
      <c r="T47" s="69"/>
      <c r="U47" s="69"/>
    </row>
    <row r="48" spans="1:21" ht="15" customHeight="1">
      <c r="A48" s="144" t="s">
        <v>459</v>
      </c>
      <c r="B48" s="156" t="s">
        <v>281</v>
      </c>
      <c r="C48" s="218"/>
      <c r="D48" s="345">
        <f t="shared" si="5"/>
        <v>4091</v>
      </c>
      <c r="E48" s="345">
        <v>1964</v>
      </c>
      <c r="F48" s="345">
        <v>2127</v>
      </c>
      <c r="G48" s="345">
        <v>3734</v>
      </c>
      <c r="H48" s="345">
        <v>57</v>
      </c>
      <c r="I48" s="345">
        <v>47</v>
      </c>
      <c r="J48" s="345">
        <v>234</v>
      </c>
      <c r="K48" s="345">
        <v>19</v>
      </c>
      <c r="L48" s="418" t="s">
        <v>397</v>
      </c>
      <c r="M48" s="69"/>
      <c r="N48" s="69"/>
      <c r="O48" s="69"/>
      <c r="P48" s="69"/>
      <c r="Q48" s="69"/>
      <c r="R48" s="69"/>
      <c r="S48" s="69"/>
      <c r="T48" s="69"/>
      <c r="U48" s="69"/>
    </row>
    <row r="49" spans="1:21" ht="15" customHeight="1">
      <c r="A49" s="144" t="s">
        <v>460</v>
      </c>
      <c r="B49" s="156" t="s">
        <v>282</v>
      </c>
      <c r="C49" s="218"/>
      <c r="D49" s="345">
        <f t="shared" si="5"/>
        <v>468</v>
      </c>
      <c r="E49" s="345">
        <v>304</v>
      </c>
      <c r="F49" s="345">
        <v>164</v>
      </c>
      <c r="G49" s="345">
        <v>462</v>
      </c>
      <c r="H49" s="345">
        <v>6</v>
      </c>
      <c r="I49" s="418" t="s">
        <v>390</v>
      </c>
      <c r="J49" s="418" t="s">
        <v>390</v>
      </c>
      <c r="K49" s="418" t="s">
        <v>390</v>
      </c>
      <c r="L49" s="418" t="s">
        <v>390</v>
      </c>
      <c r="M49" s="69"/>
      <c r="N49" s="69"/>
      <c r="O49" s="69"/>
      <c r="P49" s="69"/>
      <c r="Q49" s="69"/>
      <c r="R49" s="69"/>
      <c r="S49" s="69"/>
      <c r="T49" s="69"/>
      <c r="U49" s="69"/>
    </row>
    <row r="50" spans="1:21" ht="15" customHeight="1">
      <c r="A50" s="144" t="s">
        <v>461</v>
      </c>
      <c r="B50" s="347" t="s">
        <v>462</v>
      </c>
      <c r="C50" s="218"/>
      <c r="D50" s="345">
        <f t="shared" si="5"/>
        <v>15812</v>
      </c>
      <c r="E50" s="345">
        <v>9274</v>
      </c>
      <c r="F50" s="345">
        <v>6538</v>
      </c>
      <c r="G50" s="345">
        <v>12640</v>
      </c>
      <c r="H50" s="345">
        <v>742</v>
      </c>
      <c r="I50" s="345">
        <v>457</v>
      </c>
      <c r="J50" s="345">
        <v>1523</v>
      </c>
      <c r="K50" s="345">
        <v>422</v>
      </c>
      <c r="L50" s="345">
        <v>27</v>
      </c>
      <c r="M50" s="69"/>
      <c r="N50" s="69"/>
      <c r="O50" s="69"/>
      <c r="P50" s="69"/>
      <c r="Q50" s="69"/>
      <c r="R50" s="69"/>
      <c r="S50" s="69"/>
      <c r="T50" s="69"/>
      <c r="U50" s="69"/>
    </row>
    <row r="51" spans="1:21" ht="15" customHeight="1">
      <c r="A51" s="144" t="s">
        <v>463</v>
      </c>
      <c r="B51" s="297" t="s">
        <v>198</v>
      </c>
      <c r="C51" s="218"/>
      <c r="D51" s="345">
        <f t="shared" si="5"/>
        <v>4031</v>
      </c>
      <c r="E51" s="345">
        <v>3183</v>
      </c>
      <c r="F51" s="345">
        <v>848</v>
      </c>
      <c r="G51" s="345">
        <v>4031</v>
      </c>
      <c r="H51" s="418" t="s">
        <v>435</v>
      </c>
      <c r="I51" s="418" t="s">
        <v>435</v>
      </c>
      <c r="J51" s="418" t="s">
        <v>435</v>
      </c>
      <c r="K51" s="418" t="s">
        <v>435</v>
      </c>
      <c r="L51" s="418" t="s">
        <v>435</v>
      </c>
      <c r="M51" s="69"/>
      <c r="N51" s="69"/>
      <c r="O51" s="69"/>
      <c r="P51" s="69"/>
      <c r="Q51" s="69"/>
      <c r="R51" s="69"/>
      <c r="S51" s="69"/>
      <c r="T51" s="69"/>
      <c r="U51" s="69"/>
    </row>
    <row r="52" spans="1:21" ht="15" customHeight="1">
      <c r="A52" s="144" t="s">
        <v>464</v>
      </c>
      <c r="B52" s="156" t="s">
        <v>199</v>
      </c>
      <c r="C52" s="218"/>
      <c r="D52" s="345">
        <f t="shared" si="5"/>
        <v>1198</v>
      </c>
      <c r="E52" s="345">
        <v>673</v>
      </c>
      <c r="F52" s="345">
        <v>525</v>
      </c>
      <c r="G52" s="345">
        <v>1066</v>
      </c>
      <c r="H52" s="345">
        <v>23</v>
      </c>
      <c r="I52" s="345">
        <v>15</v>
      </c>
      <c r="J52" s="345">
        <v>66</v>
      </c>
      <c r="K52" s="345">
        <v>26</v>
      </c>
      <c r="L52" s="418" t="s">
        <v>465</v>
      </c>
      <c r="M52" s="69"/>
      <c r="N52" s="69"/>
      <c r="O52" s="69"/>
      <c r="P52" s="69"/>
      <c r="Q52" s="69"/>
      <c r="R52" s="69"/>
      <c r="S52" s="69"/>
      <c r="T52" s="69"/>
      <c r="U52" s="69"/>
    </row>
    <row r="53" spans="1:21" ht="4.5" customHeight="1">
      <c r="A53" s="348"/>
      <c r="B53" s="244"/>
      <c r="C53" s="218"/>
      <c r="D53" s="345"/>
      <c r="E53" s="345"/>
      <c r="F53" s="345"/>
      <c r="G53" s="345"/>
      <c r="H53" s="345"/>
      <c r="I53" s="345"/>
      <c r="J53" s="345"/>
      <c r="K53" s="345"/>
      <c r="L53" s="222"/>
      <c r="M53" s="69"/>
      <c r="N53" s="69"/>
      <c r="O53" s="69"/>
      <c r="P53" s="69"/>
      <c r="Q53" s="69"/>
      <c r="R53" s="69"/>
      <c r="S53" s="69"/>
      <c r="T53" s="69"/>
      <c r="U53" s="69"/>
    </row>
    <row r="54" spans="1:21" ht="15" customHeight="1">
      <c r="A54" s="348"/>
      <c r="B54" s="348" t="s">
        <v>287</v>
      </c>
      <c r="C54" s="349"/>
      <c r="D54" s="345"/>
      <c r="E54" s="345"/>
      <c r="F54" s="345"/>
      <c r="G54" s="345"/>
      <c r="H54" s="345"/>
      <c r="I54" s="345"/>
      <c r="J54" s="345"/>
      <c r="K54" s="345"/>
      <c r="L54" s="350"/>
      <c r="M54" s="69"/>
      <c r="N54" s="69"/>
      <c r="O54" s="69"/>
      <c r="P54" s="69"/>
      <c r="Q54" s="69"/>
      <c r="R54" s="69"/>
      <c r="S54" s="69"/>
      <c r="T54" s="69"/>
      <c r="U54" s="69"/>
    </row>
    <row r="55" spans="1:21" ht="15" customHeight="1">
      <c r="A55" s="348"/>
      <c r="B55" s="351" t="s">
        <v>288</v>
      </c>
      <c r="C55" s="349"/>
      <c r="D55" s="345">
        <f aca="true" t="shared" si="6" ref="D55:K55">SUM(D34:D36)</f>
        <v>872</v>
      </c>
      <c r="E55" s="345">
        <f t="shared" si="6"/>
        <v>550</v>
      </c>
      <c r="F55" s="345">
        <f t="shared" si="6"/>
        <v>322</v>
      </c>
      <c r="G55" s="345">
        <f t="shared" si="6"/>
        <v>167</v>
      </c>
      <c r="H55" s="345">
        <f t="shared" si="6"/>
        <v>15</v>
      </c>
      <c r="I55" s="345">
        <f t="shared" si="6"/>
        <v>59</v>
      </c>
      <c r="J55" s="345">
        <f t="shared" si="6"/>
        <v>288</v>
      </c>
      <c r="K55" s="345">
        <f t="shared" si="6"/>
        <v>342</v>
      </c>
      <c r="L55" s="418" t="s">
        <v>466</v>
      </c>
      <c r="M55" s="69"/>
      <c r="N55" s="69"/>
      <c r="O55" s="69"/>
      <c r="P55" s="69"/>
      <c r="Q55" s="69"/>
      <c r="R55" s="69"/>
      <c r="S55" s="69"/>
      <c r="T55" s="69"/>
      <c r="U55" s="69"/>
    </row>
    <row r="56" spans="1:21" ht="15" customHeight="1">
      <c r="A56" s="348"/>
      <c r="B56" s="351" t="s">
        <v>289</v>
      </c>
      <c r="C56" s="349"/>
      <c r="D56" s="345">
        <f aca="true" t="shared" si="7" ref="D56:L56">SUM(D37:D39)</f>
        <v>16372</v>
      </c>
      <c r="E56" s="345">
        <f t="shared" si="7"/>
        <v>12895</v>
      </c>
      <c r="F56" s="345">
        <f t="shared" si="7"/>
        <v>3477</v>
      </c>
      <c r="G56" s="345">
        <f t="shared" si="7"/>
        <v>13080</v>
      </c>
      <c r="H56" s="345">
        <f t="shared" si="7"/>
        <v>1178</v>
      </c>
      <c r="I56" s="345">
        <f t="shared" si="7"/>
        <v>604</v>
      </c>
      <c r="J56" s="345">
        <f t="shared" si="7"/>
        <v>963</v>
      </c>
      <c r="K56" s="345">
        <f t="shared" si="7"/>
        <v>470</v>
      </c>
      <c r="L56" s="345">
        <f t="shared" si="7"/>
        <v>76</v>
      </c>
      <c r="M56" s="69"/>
      <c r="N56" s="69"/>
      <c r="O56" s="69"/>
      <c r="P56" s="69"/>
      <c r="Q56" s="69"/>
      <c r="R56" s="69"/>
      <c r="S56" s="69"/>
      <c r="T56" s="69"/>
      <c r="U56" s="69"/>
    </row>
    <row r="57" spans="1:21" ht="15" customHeight="1">
      <c r="A57" s="348"/>
      <c r="B57" s="351" t="s">
        <v>290</v>
      </c>
      <c r="C57" s="349"/>
      <c r="D57" s="345">
        <f aca="true" t="shared" si="8" ref="D57:L57">SUM(D40:D51)</f>
        <v>65264</v>
      </c>
      <c r="E57" s="345">
        <f t="shared" si="8"/>
        <v>36612</v>
      </c>
      <c r="F57" s="345">
        <f t="shared" si="8"/>
        <v>28652</v>
      </c>
      <c r="G57" s="345">
        <f t="shared" si="8"/>
        <v>55961</v>
      </c>
      <c r="H57" s="345">
        <f t="shared" si="8"/>
        <v>2621</v>
      </c>
      <c r="I57" s="345">
        <f t="shared" si="8"/>
        <v>1582</v>
      </c>
      <c r="J57" s="345">
        <f t="shared" si="8"/>
        <v>3491</v>
      </c>
      <c r="K57" s="345">
        <f t="shared" si="8"/>
        <v>1578</v>
      </c>
      <c r="L57" s="345">
        <f t="shared" si="8"/>
        <v>27</v>
      </c>
      <c r="M57" s="69"/>
      <c r="N57" s="69"/>
      <c r="O57" s="69"/>
      <c r="P57" s="69"/>
      <c r="Q57" s="69"/>
      <c r="R57" s="69"/>
      <c r="S57" s="69"/>
      <c r="T57" s="69"/>
      <c r="U57" s="69"/>
    </row>
    <row r="58" spans="1:21" ht="4.5" customHeight="1">
      <c r="A58" s="341"/>
      <c r="B58" s="331"/>
      <c r="C58" s="342"/>
      <c r="D58" s="244"/>
      <c r="E58" s="244"/>
      <c r="F58" s="244"/>
      <c r="G58" s="244"/>
      <c r="H58" s="244"/>
      <c r="I58" s="244"/>
      <c r="J58" s="244"/>
      <c r="K58" s="244"/>
      <c r="L58" s="244"/>
      <c r="M58" s="69"/>
      <c r="N58" s="69"/>
      <c r="O58" s="69"/>
      <c r="P58" s="69"/>
      <c r="Q58" s="69"/>
      <c r="R58" s="69"/>
      <c r="S58" s="69"/>
      <c r="T58" s="69"/>
      <c r="U58" s="69"/>
    </row>
    <row r="59" spans="1:21" ht="12" customHeight="1">
      <c r="A59" s="376" t="s">
        <v>343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69"/>
      <c r="N59" s="69"/>
      <c r="O59" s="69"/>
      <c r="P59" s="69"/>
      <c r="Q59" s="69"/>
      <c r="R59" s="69"/>
      <c r="S59" s="69"/>
      <c r="T59" s="69"/>
      <c r="U59" s="69"/>
    </row>
    <row r="60" spans="1:21" ht="12" customHeight="1">
      <c r="A60" s="421" t="s">
        <v>427</v>
      </c>
      <c r="L60" s="69"/>
      <c r="M60" s="69"/>
      <c r="N60" s="69"/>
      <c r="O60" s="69"/>
      <c r="P60" s="69"/>
      <c r="Q60" s="69"/>
      <c r="R60" s="69"/>
      <c r="S60" s="69"/>
      <c r="T60" s="69"/>
      <c r="U60" s="69"/>
    </row>
    <row r="61" spans="1:21" ht="12" customHeight="1">
      <c r="A61" s="421" t="s">
        <v>428</v>
      </c>
      <c r="M61" s="69"/>
      <c r="N61" s="69"/>
      <c r="O61" s="69"/>
      <c r="P61" s="69"/>
      <c r="Q61" s="69"/>
      <c r="R61" s="69"/>
      <c r="S61" s="69"/>
      <c r="T61" s="69"/>
      <c r="U61" s="69"/>
    </row>
    <row r="62" spans="13:21" ht="12" customHeight="1">
      <c r="M62" s="69"/>
      <c r="N62" s="69"/>
      <c r="O62" s="69"/>
      <c r="P62" s="69"/>
      <c r="Q62" s="69"/>
      <c r="R62" s="69"/>
      <c r="S62" s="69"/>
      <c r="T62" s="69"/>
      <c r="U62" s="69"/>
    </row>
    <row r="63" spans="13:21" ht="12" customHeight="1">
      <c r="M63" s="69"/>
      <c r="N63" s="69"/>
      <c r="O63" s="69"/>
      <c r="P63" s="69"/>
      <c r="Q63" s="69"/>
      <c r="R63" s="69"/>
      <c r="S63" s="69"/>
      <c r="T63" s="69"/>
      <c r="U63" s="69"/>
    </row>
    <row r="64" spans="13:21" ht="12" customHeight="1">
      <c r="M64" s="69"/>
      <c r="N64" s="69"/>
      <c r="O64" s="69"/>
      <c r="P64" s="69"/>
      <c r="Q64" s="69"/>
      <c r="R64" s="69"/>
      <c r="S64" s="69"/>
      <c r="T64" s="69"/>
      <c r="U64" s="69"/>
    </row>
    <row r="65" spans="13:21" ht="12" customHeight="1">
      <c r="M65" s="69"/>
      <c r="N65" s="69"/>
      <c r="O65" s="69"/>
      <c r="P65" s="69"/>
      <c r="Q65" s="69"/>
      <c r="R65" s="69"/>
      <c r="S65" s="69"/>
      <c r="T65" s="69"/>
      <c r="U65" s="69"/>
    </row>
    <row r="66" spans="13:21" ht="12" customHeight="1">
      <c r="M66" s="69"/>
      <c r="N66" s="69"/>
      <c r="O66" s="69"/>
      <c r="P66" s="69"/>
      <c r="Q66" s="69"/>
      <c r="R66" s="69"/>
      <c r="S66" s="69"/>
      <c r="T66" s="69"/>
      <c r="U66" s="69"/>
    </row>
    <row r="67" spans="13:21" ht="12" customHeight="1">
      <c r="M67" s="69"/>
      <c r="N67" s="69"/>
      <c r="O67" s="69"/>
      <c r="P67" s="69"/>
      <c r="Q67" s="69"/>
      <c r="R67" s="69"/>
      <c r="S67" s="69"/>
      <c r="T67" s="69"/>
      <c r="U67" s="69"/>
    </row>
    <row r="68" spans="13:21" ht="12" customHeight="1">
      <c r="M68" s="69"/>
      <c r="N68" s="69"/>
      <c r="O68" s="69"/>
      <c r="P68" s="69"/>
      <c r="Q68" s="69"/>
      <c r="R68" s="69"/>
      <c r="S68" s="69"/>
      <c r="T68" s="69"/>
      <c r="U68" s="69"/>
    </row>
    <row r="69" spans="13:21" ht="12" customHeight="1">
      <c r="M69" s="69"/>
      <c r="N69" s="69"/>
      <c r="O69" s="69"/>
      <c r="P69" s="69"/>
      <c r="Q69" s="69"/>
      <c r="R69" s="69"/>
      <c r="S69" s="69"/>
      <c r="T69" s="69"/>
      <c r="U69" s="69"/>
    </row>
    <row r="70" spans="13:21" ht="12" customHeight="1">
      <c r="M70" s="69"/>
      <c r="N70" s="69"/>
      <c r="O70" s="69"/>
      <c r="P70" s="69"/>
      <c r="Q70" s="69"/>
      <c r="R70" s="69"/>
      <c r="S70" s="69"/>
      <c r="T70" s="69"/>
      <c r="U70" s="69"/>
    </row>
    <row r="71" spans="13:21" ht="12" customHeight="1">
      <c r="M71" s="69"/>
      <c r="N71" s="69"/>
      <c r="O71" s="69"/>
      <c r="P71" s="69"/>
      <c r="Q71" s="69"/>
      <c r="R71" s="69"/>
      <c r="S71" s="69"/>
      <c r="T71" s="69"/>
      <c r="U71" s="69"/>
    </row>
    <row r="72" spans="13:21" ht="13.5">
      <c r="M72" s="69"/>
      <c r="N72" s="69"/>
      <c r="O72" s="69"/>
      <c r="P72" s="69"/>
      <c r="Q72" s="69"/>
      <c r="R72" s="69"/>
      <c r="S72" s="69"/>
      <c r="T72" s="69"/>
      <c r="U72" s="69"/>
    </row>
    <row r="73" spans="13:21" ht="13.5">
      <c r="M73" s="69"/>
      <c r="N73" s="69"/>
      <c r="O73" s="69"/>
      <c r="P73" s="69"/>
      <c r="Q73" s="69"/>
      <c r="R73" s="69"/>
      <c r="S73" s="69"/>
      <c r="T73" s="69"/>
      <c r="U73" s="69"/>
    </row>
    <row r="74" spans="13:21" ht="13.5">
      <c r="M74" s="69"/>
      <c r="N74" s="69"/>
      <c r="O74" s="69"/>
      <c r="P74" s="69"/>
      <c r="Q74" s="69"/>
      <c r="R74" s="69"/>
      <c r="S74" s="69"/>
      <c r="T74" s="69"/>
      <c r="U74" s="69"/>
    </row>
    <row r="75" spans="13:21" ht="13.5">
      <c r="M75" s="69"/>
      <c r="N75" s="69"/>
      <c r="O75" s="69"/>
      <c r="P75" s="69"/>
      <c r="Q75" s="69"/>
      <c r="R75" s="69"/>
      <c r="S75" s="69"/>
      <c r="T75" s="69"/>
      <c r="U75" s="69"/>
    </row>
    <row r="76" spans="13:21" ht="13.5">
      <c r="M76" s="69"/>
      <c r="N76" s="69"/>
      <c r="O76" s="69"/>
      <c r="P76" s="69"/>
      <c r="Q76" s="69"/>
      <c r="R76" s="69"/>
      <c r="S76" s="69"/>
      <c r="T76" s="69"/>
      <c r="U76" s="69"/>
    </row>
    <row r="77" spans="13:21" ht="13.5">
      <c r="M77" s="69"/>
      <c r="N77" s="69"/>
      <c r="O77" s="69"/>
      <c r="P77" s="69"/>
      <c r="Q77" s="69"/>
      <c r="R77" s="69"/>
      <c r="S77" s="69"/>
      <c r="T77" s="69"/>
      <c r="U77" s="69"/>
    </row>
    <row r="78" spans="13:21" ht="13.5">
      <c r="M78" s="69"/>
      <c r="N78" s="69"/>
      <c r="O78" s="69"/>
      <c r="P78" s="69"/>
      <c r="Q78" s="69"/>
      <c r="R78" s="69"/>
      <c r="S78" s="69"/>
      <c r="T78" s="69"/>
      <c r="U78" s="69"/>
    </row>
    <row r="79" spans="13:21" ht="13.5">
      <c r="M79" s="69"/>
      <c r="N79" s="69"/>
      <c r="O79" s="69"/>
      <c r="P79" s="69"/>
      <c r="Q79" s="69"/>
      <c r="R79" s="69"/>
      <c r="S79" s="69"/>
      <c r="T79" s="69"/>
      <c r="U79" s="69"/>
    </row>
    <row r="80" spans="13:21" ht="13.5">
      <c r="M80" s="69"/>
      <c r="N80" s="69"/>
      <c r="O80" s="69"/>
      <c r="P80" s="69"/>
      <c r="Q80" s="69"/>
      <c r="R80" s="69"/>
      <c r="S80" s="69"/>
      <c r="T80" s="69"/>
      <c r="U80" s="69"/>
    </row>
    <row r="81" spans="13:21" ht="13.5">
      <c r="M81" s="69"/>
      <c r="N81" s="69"/>
      <c r="O81" s="69"/>
      <c r="P81" s="69"/>
      <c r="Q81" s="69"/>
      <c r="R81" s="69"/>
      <c r="S81" s="69"/>
      <c r="T81" s="69"/>
      <c r="U81" s="69"/>
    </row>
    <row r="82" spans="13:21" ht="13.5">
      <c r="M82" s="69"/>
      <c r="N82" s="69"/>
      <c r="O82" s="69"/>
      <c r="P82" s="69"/>
      <c r="Q82" s="69"/>
      <c r="R82" s="69"/>
      <c r="S82" s="69"/>
      <c r="T82" s="69"/>
      <c r="U82" s="69"/>
    </row>
    <row r="83" spans="13:21" ht="13.5">
      <c r="M83" s="69"/>
      <c r="N83" s="69"/>
      <c r="O83" s="69"/>
      <c r="P83" s="69"/>
      <c r="Q83" s="69"/>
      <c r="R83" s="69"/>
      <c r="S83" s="69"/>
      <c r="T83" s="69"/>
      <c r="U83" s="69"/>
    </row>
    <row r="84" spans="13:21" ht="13.5">
      <c r="M84" s="69"/>
      <c r="N84" s="69"/>
      <c r="O84" s="69"/>
      <c r="P84" s="69"/>
      <c r="Q84" s="69"/>
      <c r="R84" s="69"/>
      <c r="S84" s="69"/>
      <c r="T84" s="69"/>
      <c r="U84" s="69"/>
    </row>
    <row r="85" spans="13:21" ht="13.5">
      <c r="M85" s="69"/>
      <c r="N85" s="69"/>
      <c r="O85" s="69"/>
      <c r="P85" s="69"/>
      <c r="Q85" s="69"/>
      <c r="R85" s="69"/>
      <c r="S85" s="69"/>
      <c r="T85" s="69"/>
      <c r="U85" s="69"/>
    </row>
    <row r="86" spans="13:21" ht="13.5">
      <c r="M86" s="69"/>
      <c r="N86" s="69"/>
      <c r="O86" s="69"/>
      <c r="P86" s="69"/>
      <c r="Q86" s="69"/>
      <c r="R86" s="69"/>
      <c r="S86" s="69"/>
      <c r="T86" s="69"/>
      <c r="U86" s="69"/>
    </row>
    <row r="87" spans="13:21" ht="13.5">
      <c r="M87" s="69"/>
      <c r="N87" s="69"/>
      <c r="O87" s="69"/>
      <c r="P87" s="69"/>
      <c r="Q87" s="69"/>
      <c r="R87" s="69"/>
      <c r="S87" s="69"/>
      <c r="T87" s="69"/>
      <c r="U87" s="69"/>
    </row>
    <row r="88" spans="13:21" ht="13.5">
      <c r="M88" s="69"/>
      <c r="N88" s="69"/>
      <c r="O88" s="69"/>
      <c r="P88" s="69"/>
      <c r="Q88" s="69"/>
      <c r="R88" s="69"/>
      <c r="S88" s="69"/>
      <c r="T88" s="69"/>
      <c r="U88" s="69"/>
    </row>
    <row r="89" spans="13:21" ht="13.5">
      <c r="M89" s="69"/>
      <c r="N89" s="69"/>
      <c r="O89" s="69"/>
      <c r="P89" s="69"/>
      <c r="Q89" s="69"/>
      <c r="R89" s="69"/>
      <c r="S89" s="69"/>
      <c r="T89" s="69"/>
      <c r="U89" s="69"/>
    </row>
    <row r="90" spans="13:21" ht="13.5">
      <c r="M90" s="69"/>
      <c r="N90" s="69"/>
      <c r="O90" s="69"/>
      <c r="P90" s="69"/>
      <c r="Q90" s="69"/>
      <c r="R90" s="69"/>
      <c r="S90" s="69"/>
      <c r="T90" s="69"/>
      <c r="U90" s="69"/>
    </row>
    <row r="91" spans="13:21" ht="13.5">
      <c r="M91" s="69"/>
      <c r="N91" s="69"/>
      <c r="O91" s="69"/>
      <c r="P91" s="69"/>
      <c r="Q91" s="69"/>
      <c r="R91" s="69"/>
      <c r="S91" s="69"/>
      <c r="T91" s="69"/>
      <c r="U91" s="69"/>
    </row>
    <row r="92" spans="13:21" ht="13.5">
      <c r="M92" s="69"/>
      <c r="N92" s="69"/>
      <c r="O92" s="69"/>
      <c r="P92" s="69"/>
      <c r="Q92" s="69"/>
      <c r="R92" s="69"/>
      <c r="S92" s="69"/>
      <c r="T92" s="69"/>
      <c r="U92" s="69"/>
    </row>
    <row r="93" spans="13:21" ht="13.5">
      <c r="M93" s="69"/>
      <c r="N93" s="69"/>
      <c r="O93" s="69"/>
      <c r="P93" s="69"/>
      <c r="Q93" s="69"/>
      <c r="R93" s="69"/>
      <c r="S93" s="69"/>
      <c r="T93" s="69"/>
      <c r="U93" s="69"/>
    </row>
    <row r="94" spans="13:21" ht="13.5">
      <c r="M94" s="69"/>
      <c r="N94" s="69"/>
      <c r="O94" s="69"/>
      <c r="P94" s="69"/>
      <c r="Q94" s="69"/>
      <c r="R94" s="69"/>
      <c r="S94" s="69"/>
      <c r="T94" s="69"/>
      <c r="U94" s="69"/>
    </row>
    <row r="95" spans="13:21" ht="13.5">
      <c r="M95" s="69"/>
      <c r="N95" s="69"/>
      <c r="O95" s="69"/>
      <c r="P95" s="69"/>
      <c r="Q95" s="69"/>
      <c r="R95" s="69"/>
      <c r="S95" s="69"/>
      <c r="T95" s="69"/>
      <c r="U95" s="69"/>
    </row>
    <row r="96" spans="13:21" ht="13.5">
      <c r="M96" s="69"/>
      <c r="N96" s="69"/>
      <c r="O96" s="69"/>
      <c r="P96" s="69"/>
      <c r="Q96" s="69"/>
      <c r="R96" s="69"/>
      <c r="S96" s="69"/>
      <c r="T96" s="69"/>
      <c r="U96" s="69"/>
    </row>
    <row r="97" spans="13:21" ht="13.5">
      <c r="M97" s="69"/>
      <c r="N97" s="69"/>
      <c r="O97" s="69"/>
      <c r="P97" s="69"/>
      <c r="Q97" s="69"/>
      <c r="R97" s="69"/>
      <c r="S97" s="69"/>
      <c r="T97" s="69"/>
      <c r="U97" s="69"/>
    </row>
    <row r="98" spans="13:21" ht="13.5">
      <c r="M98" s="69"/>
      <c r="N98" s="69"/>
      <c r="O98" s="69"/>
      <c r="P98" s="69"/>
      <c r="Q98" s="69"/>
      <c r="R98" s="69"/>
      <c r="S98" s="69"/>
      <c r="T98" s="69"/>
      <c r="U98" s="69"/>
    </row>
    <row r="99" spans="13:21" ht="13.5">
      <c r="M99" s="69"/>
      <c r="N99" s="69"/>
      <c r="O99" s="69"/>
      <c r="P99" s="69"/>
      <c r="Q99" s="69"/>
      <c r="R99" s="69"/>
      <c r="S99" s="69"/>
      <c r="T99" s="69"/>
      <c r="U99" s="69"/>
    </row>
    <row r="100" spans="13:21" ht="13.5">
      <c r="M100" s="69"/>
      <c r="N100" s="69"/>
      <c r="O100" s="69"/>
      <c r="P100" s="69"/>
      <c r="Q100" s="69"/>
      <c r="R100" s="69"/>
      <c r="S100" s="69"/>
      <c r="T100" s="69"/>
      <c r="U100" s="69"/>
    </row>
    <row r="101" spans="13:21" ht="13.5">
      <c r="M101" s="69"/>
      <c r="N101" s="69"/>
      <c r="O101" s="69"/>
      <c r="P101" s="69"/>
      <c r="Q101" s="69"/>
      <c r="R101" s="69"/>
      <c r="S101" s="69"/>
      <c r="T101" s="69"/>
      <c r="U101" s="69"/>
    </row>
    <row r="102" spans="13:21" ht="13.5">
      <c r="M102" s="69"/>
      <c r="N102" s="69"/>
      <c r="O102" s="69"/>
      <c r="P102" s="69"/>
      <c r="Q102" s="69"/>
      <c r="R102" s="69"/>
      <c r="S102" s="69"/>
      <c r="T102" s="69"/>
      <c r="U102" s="69"/>
    </row>
    <row r="103" spans="13:21" ht="13.5">
      <c r="M103" s="69"/>
      <c r="N103" s="69"/>
      <c r="O103" s="69"/>
      <c r="P103" s="69"/>
      <c r="Q103" s="69"/>
      <c r="R103" s="69"/>
      <c r="S103" s="69"/>
      <c r="T103" s="69"/>
      <c r="U103" s="69"/>
    </row>
    <row r="104" spans="13:21" ht="13.5">
      <c r="M104" s="69"/>
      <c r="N104" s="69"/>
      <c r="O104" s="69"/>
      <c r="P104" s="69"/>
      <c r="Q104" s="69"/>
      <c r="R104" s="69"/>
      <c r="S104" s="69"/>
      <c r="T104" s="69"/>
      <c r="U104" s="69"/>
    </row>
    <row r="105" spans="13:21" ht="13.5">
      <c r="M105" s="69"/>
      <c r="N105" s="69"/>
      <c r="O105" s="69"/>
      <c r="P105" s="69"/>
      <c r="Q105" s="69"/>
      <c r="R105" s="69"/>
      <c r="S105" s="69"/>
      <c r="T105" s="69"/>
      <c r="U105" s="69"/>
    </row>
    <row r="106" spans="13:21" ht="13.5">
      <c r="M106" s="69"/>
      <c r="N106" s="69"/>
      <c r="O106" s="69"/>
      <c r="P106" s="69"/>
      <c r="Q106" s="69"/>
      <c r="R106" s="69"/>
      <c r="S106" s="69"/>
      <c r="T106" s="69"/>
      <c r="U106" s="69"/>
    </row>
    <row r="107" spans="13:21" ht="13.5">
      <c r="M107" s="69"/>
      <c r="N107" s="69"/>
      <c r="O107" s="69"/>
      <c r="P107" s="69"/>
      <c r="Q107" s="69"/>
      <c r="R107" s="69"/>
      <c r="S107" s="69"/>
      <c r="T107" s="69"/>
      <c r="U107" s="69"/>
    </row>
    <row r="108" spans="13:21" ht="13.5">
      <c r="M108" s="69"/>
      <c r="N108" s="69"/>
      <c r="O108" s="69"/>
      <c r="P108" s="69"/>
      <c r="Q108" s="69"/>
      <c r="R108" s="69"/>
      <c r="S108" s="69"/>
      <c r="T108" s="69"/>
      <c r="U108" s="69"/>
    </row>
    <row r="109" spans="13:21" ht="13.5">
      <c r="M109" s="69"/>
      <c r="N109" s="69"/>
      <c r="O109" s="69"/>
      <c r="P109" s="69"/>
      <c r="Q109" s="69"/>
      <c r="R109" s="69"/>
      <c r="S109" s="69"/>
      <c r="T109" s="69"/>
      <c r="U109" s="69"/>
    </row>
    <row r="110" spans="13:21" ht="13.5">
      <c r="M110" s="69"/>
      <c r="N110" s="69"/>
      <c r="O110" s="69"/>
      <c r="P110" s="69"/>
      <c r="Q110" s="69"/>
      <c r="R110" s="69"/>
      <c r="S110" s="69"/>
      <c r="T110" s="69"/>
      <c r="U110" s="69"/>
    </row>
    <row r="111" spans="13:21" ht="13.5">
      <c r="M111" s="69"/>
      <c r="N111" s="69"/>
      <c r="O111" s="69"/>
      <c r="P111" s="69"/>
      <c r="Q111" s="69"/>
      <c r="R111" s="69"/>
      <c r="S111" s="69"/>
      <c r="T111" s="69"/>
      <c r="U111" s="69"/>
    </row>
    <row r="112" spans="13:21" ht="13.5">
      <c r="M112" s="69"/>
      <c r="N112" s="69"/>
      <c r="O112" s="69"/>
      <c r="P112" s="69"/>
      <c r="Q112" s="69"/>
      <c r="R112" s="69"/>
      <c r="S112" s="69"/>
      <c r="T112" s="69"/>
      <c r="U112" s="69"/>
    </row>
    <row r="113" spans="13:21" ht="13.5">
      <c r="M113" s="69"/>
      <c r="N113" s="69"/>
      <c r="O113" s="69"/>
      <c r="P113" s="69"/>
      <c r="Q113" s="69"/>
      <c r="R113" s="69"/>
      <c r="S113" s="69"/>
      <c r="T113" s="69"/>
      <c r="U113" s="69"/>
    </row>
    <row r="114" spans="13:21" ht="13.5">
      <c r="M114" s="69"/>
      <c r="N114" s="69"/>
      <c r="O114" s="69"/>
      <c r="P114" s="69"/>
      <c r="Q114" s="69"/>
      <c r="R114" s="69"/>
      <c r="S114" s="69"/>
      <c r="T114" s="69"/>
      <c r="U114" s="69"/>
    </row>
    <row r="115" spans="13:21" ht="13.5">
      <c r="M115" s="69"/>
      <c r="N115" s="69"/>
      <c r="O115" s="69"/>
      <c r="P115" s="69"/>
      <c r="Q115" s="69"/>
      <c r="R115" s="69"/>
      <c r="S115" s="69"/>
      <c r="T115" s="69"/>
      <c r="U115" s="69"/>
    </row>
    <row r="116" spans="13:21" ht="13.5">
      <c r="M116" s="69"/>
      <c r="N116" s="69"/>
      <c r="O116" s="69"/>
      <c r="P116" s="69"/>
      <c r="Q116" s="69"/>
      <c r="R116" s="69"/>
      <c r="S116" s="69"/>
      <c r="T116" s="69"/>
      <c r="U116" s="69"/>
    </row>
    <row r="117" spans="13:21" ht="13.5">
      <c r="M117" s="69"/>
      <c r="N117" s="69"/>
      <c r="O117" s="69"/>
      <c r="P117" s="69"/>
      <c r="Q117" s="69"/>
      <c r="R117" s="69"/>
      <c r="S117" s="69"/>
      <c r="T117" s="69"/>
      <c r="U117" s="69"/>
    </row>
    <row r="118" spans="13:21" ht="13.5">
      <c r="M118" s="69"/>
      <c r="N118" s="69"/>
      <c r="O118" s="69"/>
      <c r="P118" s="69"/>
      <c r="Q118" s="69"/>
      <c r="R118" s="69"/>
      <c r="S118" s="69"/>
      <c r="T118" s="69"/>
      <c r="U118" s="69"/>
    </row>
    <row r="119" spans="13:21" ht="13.5">
      <c r="M119" s="69"/>
      <c r="N119" s="69"/>
      <c r="O119" s="69"/>
      <c r="P119" s="69"/>
      <c r="Q119" s="69"/>
      <c r="R119" s="69"/>
      <c r="S119" s="69"/>
      <c r="T119" s="69"/>
      <c r="U119" s="69"/>
    </row>
    <row r="120" spans="13:21" ht="13.5">
      <c r="M120" s="69"/>
      <c r="N120" s="69"/>
      <c r="O120" s="69"/>
      <c r="P120" s="69"/>
      <c r="Q120" s="69"/>
      <c r="R120" s="69"/>
      <c r="S120" s="69"/>
      <c r="T120" s="69"/>
      <c r="U120" s="69"/>
    </row>
  </sheetData>
  <mergeCells count="24">
    <mergeCell ref="A27:C30"/>
    <mergeCell ref="D28:D30"/>
    <mergeCell ref="K28:K29"/>
    <mergeCell ref="J28:J29"/>
    <mergeCell ref="I28:I29"/>
    <mergeCell ref="H28:H30"/>
    <mergeCell ref="G28:G30"/>
    <mergeCell ref="F29:F30"/>
    <mergeCell ref="E29:E30"/>
    <mergeCell ref="D27:L27"/>
    <mergeCell ref="G4:I4"/>
    <mergeCell ref="J4:L4"/>
    <mergeCell ref="A4:C7"/>
    <mergeCell ref="D4:F4"/>
    <mergeCell ref="E6:E7"/>
    <mergeCell ref="F6:F7"/>
    <mergeCell ref="H6:H7"/>
    <mergeCell ref="L6:L7"/>
    <mergeCell ref="I6:I7"/>
    <mergeCell ref="K6:K7"/>
    <mergeCell ref="L28:L29"/>
    <mergeCell ref="D5:D7"/>
    <mergeCell ref="G5:G7"/>
    <mergeCell ref="J5:J7"/>
  </mergeCells>
  <printOptions/>
  <pageMargins left="0.5905511811023623" right="0.5905511811023623" top="0.5905511811023623" bottom="0.48" header="0.5118110236220472" footer="0.2"/>
  <pageSetup horizontalDpi="600" verticalDpi="600" orientation="portrait" paperSize="9" r:id="rId1"/>
  <headerFooter alignWithMargins="0">
    <oddHeader>&amp;L&amp;8 48　　　　人　口
  （ 国勢調査 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5"/>
  <sheetViews>
    <sheetView zoomScale="95" zoomScaleNormal="95" workbookViewId="0" topLeftCell="A10">
      <selection activeCell="K40" sqref="K40"/>
    </sheetView>
  </sheetViews>
  <sheetFormatPr defaultColWidth="9.00390625" defaultRowHeight="13.5"/>
  <cols>
    <col min="1" max="1" width="4.625" style="0" customWidth="1"/>
    <col min="2" max="2" width="6.00390625" style="0" customWidth="1"/>
    <col min="3" max="8" width="13.00390625" style="0" customWidth="1"/>
  </cols>
  <sheetData>
    <row r="1" spans="2:8" ht="26.25" customHeight="1">
      <c r="B1" s="89"/>
      <c r="C1" s="89"/>
      <c r="D1" s="89"/>
      <c r="E1" s="89"/>
      <c r="F1" s="89"/>
      <c r="G1" s="89"/>
      <c r="H1" s="89"/>
    </row>
    <row r="2" spans="1:8" ht="22.5" customHeight="1">
      <c r="A2" s="146" t="s">
        <v>200</v>
      </c>
      <c r="B2" s="146"/>
      <c r="C2" s="146"/>
      <c r="D2" s="146"/>
      <c r="E2" s="146"/>
      <c r="F2" s="146"/>
      <c r="G2" s="146"/>
      <c r="H2" s="146"/>
    </row>
    <row r="3" spans="1:8" ht="13.5">
      <c r="A3" s="69"/>
      <c r="B3" s="69"/>
      <c r="C3" s="69"/>
      <c r="D3" s="69"/>
      <c r="E3" s="69"/>
      <c r="F3" s="69"/>
      <c r="G3" s="88"/>
      <c r="H3" s="172" t="s">
        <v>201</v>
      </c>
    </row>
    <row r="4" spans="1:8" ht="13.5">
      <c r="A4" s="710" t="s">
        <v>2</v>
      </c>
      <c r="B4" s="711"/>
      <c r="C4" s="720" t="s">
        <v>160</v>
      </c>
      <c r="D4" s="722" t="s">
        <v>202</v>
      </c>
      <c r="E4" s="724" t="s">
        <v>203</v>
      </c>
      <c r="F4" s="716" t="s">
        <v>204</v>
      </c>
      <c r="G4" s="716" t="s">
        <v>205</v>
      </c>
      <c r="H4" s="701" t="s">
        <v>469</v>
      </c>
    </row>
    <row r="5" spans="1:8" ht="6.75" customHeight="1">
      <c r="A5" s="712"/>
      <c r="B5" s="713"/>
      <c r="C5" s="460"/>
      <c r="D5" s="723"/>
      <c r="E5" s="725"/>
      <c r="F5" s="717"/>
      <c r="G5" s="717"/>
      <c r="H5" s="702"/>
    </row>
    <row r="6" spans="1:8" ht="6.75" customHeight="1">
      <c r="A6" s="712"/>
      <c r="B6" s="713"/>
      <c r="C6" s="460"/>
      <c r="D6" s="726" t="s">
        <v>206</v>
      </c>
      <c r="E6" s="728" t="s">
        <v>207</v>
      </c>
      <c r="F6" s="717"/>
      <c r="G6" s="717"/>
      <c r="H6" s="703" t="s">
        <v>207</v>
      </c>
    </row>
    <row r="7" spans="1:8" ht="13.5">
      <c r="A7" s="714"/>
      <c r="B7" s="715"/>
      <c r="C7" s="721"/>
      <c r="D7" s="727"/>
      <c r="E7" s="729"/>
      <c r="F7" s="718"/>
      <c r="G7" s="718"/>
      <c r="H7" s="704"/>
    </row>
    <row r="8" spans="1:8" ht="4.5" customHeight="1">
      <c r="A8" s="244"/>
      <c r="B8" s="359"/>
      <c r="C8" s="222"/>
      <c r="D8" s="222"/>
      <c r="E8" s="222"/>
      <c r="F8" s="222"/>
      <c r="G8" s="222"/>
      <c r="H8" s="365"/>
    </row>
    <row r="9" spans="1:8" ht="15" customHeight="1">
      <c r="A9" s="144" t="s">
        <v>467</v>
      </c>
      <c r="B9" s="307" t="s">
        <v>126</v>
      </c>
      <c r="C9" s="194">
        <f>C10+C11</f>
        <v>67976</v>
      </c>
      <c r="D9" s="194">
        <f>D10+D11</f>
        <v>9185</v>
      </c>
      <c r="E9" s="194">
        <f>E10+E11</f>
        <v>2829</v>
      </c>
      <c r="F9" s="194">
        <f>F10+F11</f>
        <v>14758</v>
      </c>
      <c r="G9" s="194">
        <f>G10+G11</f>
        <v>11973</v>
      </c>
      <c r="H9" s="360">
        <f>SUM(H10:H11)</f>
        <v>6337</v>
      </c>
    </row>
    <row r="10" spans="1:8" ht="15" customHeight="1">
      <c r="A10" s="144"/>
      <c r="B10" s="307" t="s">
        <v>293</v>
      </c>
      <c r="C10" s="194">
        <f>SUM(D10:I10)+SUM(E35:G35)</f>
        <v>42277</v>
      </c>
      <c r="D10" s="194">
        <v>5595</v>
      </c>
      <c r="E10" s="194">
        <v>2545</v>
      </c>
      <c r="F10" s="194">
        <v>6166</v>
      </c>
      <c r="G10" s="194">
        <v>7844</v>
      </c>
      <c r="H10" s="194">
        <v>2545</v>
      </c>
    </row>
    <row r="11" spans="1:8" ht="15" customHeight="1">
      <c r="A11" s="144"/>
      <c r="B11" s="307" t="s">
        <v>294</v>
      </c>
      <c r="C11" s="194">
        <f>SUM(D11:I11)+SUM(E36:G36)</f>
        <v>25699</v>
      </c>
      <c r="D11" s="194">
        <v>3590</v>
      </c>
      <c r="E11" s="194">
        <v>284</v>
      </c>
      <c r="F11" s="194">
        <v>8592</v>
      </c>
      <c r="G11" s="194">
        <v>4129</v>
      </c>
      <c r="H11" s="194">
        <v>3792</v>
      </c>
    </row>
    <row r="12" spans="1:8" ht="6.75" customHeight="1">
      <c r="A12" s="144"/>
      <c r="B12" s="307"/>
      <c r="C12" s="194"/>
      <c r="D12" s="194"/>
      <c r="E12" s="194"/>
      <c r="F12" s="194"/>
      <c r="G12" s="194"/>
      <c r="H12" s="194"/>
    </row>
    <row r="13" spans="1:8" ht="15" customHeight="1">
      <c r="A13" s="144" t="s">
        <v>468</v>
      </c>
      <c r="B13" s="307" t="s">
        <v>126</v>
      </c>
      <c r="C13" s="194">
        <f>SUM(D13:I13)+SUM(E38:G38)</f>
        <v>74170</v>
      </c>
      <c r="D13" s="194">
        <f>D14+D15</f>
        <v>10962</v>
      </c>
      <c r="E13" s="194">
        <f>E14+E15</f>
        <v>3010</v>
      </c>
      <c r="F13" s="194">
        <f>F14+F15</f>
        <v>16638</v>
      </c>
      <c r="G13" s="194">
        <f>G14+G15</f>
        <v>12557</v>
      </c>
      <c r="H13" s="194">
        <f>SUM(H14:H15)</f>
        <v>6394</v>
      </c>
    </row>
    <row r="14" spans="1:8" ht="15" customHeight="1">
      <c r="A14" s="144"/>
      <c r="B14" s="307" t="s">
        <v>293</v>
      </c>
      <c r="C14" s="194">
        <f>SUM(D14:I14)+SUM(E39:G39)</f>
        <v>45425</v>
      </c>
      <c r="D14" s="194">
        <v>6736</v>
      </c>
      <c r="E14" s="194">
        <v>2698</v>
      </c>
      <c r="F14" s="194">
        <v>6558</v>
      </c>
      <c r="G14" s="194">
        <v>8162</v>
      </c>
      <c r="H14" s="194">
        <v>2651</v>
      </c>
    </row>
    <row r="15" spans="1:8" ht="15" customHeight="1">
      <c r="A15" s="144"/>
      <c r="B15" s="307" t="s">
        <v>294</v>
      </c>
      <c r="C15" s="194">
        <f>SUM(D15:I15)+SUM(E40:G40)</f>
        <v>28745</v>
      </c>
      <c r="D15" s="194">
        <v>4226</v>
      </c>
      <c r="E15" s="194">
        <v>312</v>
      </c>
      <c r="F15" s="194">
        <v>10080</v>
      </c>
      <c r="G15" s="194">
        <v>4395</v>
      </c>
      <c r="H15" s="194">
        <v>3743</v>
      </c>
    </row>
    <row r="16" spans="1:8" ht="6.75" customHeight="1">
      <c r="A16" s="144"/>
      <c r="B16" s="307"/>
      <c r="C16" s="194"/>
      <c r="D16" s="194"/>
      <c r="E16" s="194"/>
      <c r="F16" s="194"/>
      <c r="G16" s="194"/>
      <c r="H16" s="194"/>
    </row>
    <row r="17" spans="1:8" ht="15" customHeight="1">
      <c r="A17" s="144">
        <v>7</v>
      </c>
      <c r="B17" s="307" t="s">
        <v>126</v>
      </c>
      <c r="C17" s="194">
        <f>SUM(D17:I17)+SUM(E42:G42)</f>
        <v>78622</v>
      </c>
      <c r="D17" s="194">
        <f>D18+D19</f>
        <v>12338</v>
      </c>
      <c r="E17" s="194">
        <f>E18+E19</f>
        <v>3213</v>
      </c>
      <c r="F17" s="194">
        <f>F18+F19</f>
        <v>17723</v>
      </c>
      <c r="G17" s="194">
        <f>G18+G19</f>
        <v>13579</v>
      </c>
      <c r="H17" s="194">
        <f>SUM(H18:H19)</f>
        <v>7677</v>
      </c>
    </row>
    <row r="18" spans="1:8" ht="15" customHeight="1">
      <c r="A18" s="144"/>
      <c r="B18" s="307" t="s">
        <v>293</v>
      </c>
      <c r="C18" s="194">
        <f>SUM(D18:I18)+SUM(E43:G43)</f>
        <v>47584</v>
      </c>
      <c r="D18" s="194">
        <v>7546</v>
      </c>
      <c r="E18" s="194">
        <v>2881</v>
      </c>
      <c r="F18" s="194">
        <v>7028</v>
      </c>
      <c r="G18" s="194">
        <v>8721</v>
      </c>
      <c r="H18" s="194">
        <v>3119</v>
      </c>
    </row>
    <row r="19" spans="1:8" ht="15" customHeight="1">
      <c r="A19" s="144"/>
      <c r="B19" s="307" t="s">
        <v>294</v>
      </c>
      <c r="C19" s="194">
        <f>SUM(D19:I19)+SUM(E44:G44)</f>
        <v>31038</v>
      </c>
      <c r="D19" s="194">
        <v>4792</v>
      </c>
      <c r="E19" s="194">
        <v>332</v>
      </c>
      <c r="F19" s="194">
        <v>10695</v>
      </c>
      <c r="G19" s="194">
        <v>4858</v>
      </c>
      <c r="H19" s="194">
        <v>4558</v>
      </c>
    </row>
    <row r="20" spans="1:8" ht="6.75" customHeight="1">
      <c r="A20" s="144"/>
      <c r="B20" s="307"/>
      <c r="C20" s="194"/>
      <c r="D20" s="194"/>
      <c r="E20" s="194"/>
      <c r="F20" s="194"/>
      <c r="G20" s="194"/>
      <c r="H20" s="194"/>
    </row>
    <row r="21" spans="1:8" ht="15" customHeight="1">
      <c r="A21" s="144">
        <v>12</v>
      </c>
      <c r="B21" s="307" t="s">
        <v>126</v>
      </c>
      <c r="C21" s="194">
        <f>SUM(D21:I21)+SUM(E46:G46)</f>
        <v>78619</v>
      </c>
      <c r="D21" s="194">
        <f>D22+D23</f>
        <v>13133</v>
      </c>
      <c r="E21" s="194">
        <f>E22+E23</f>
        <v>2001</v>
      </c>
      <c r="F21" s="194">
        <f>F22+F23</f>
        <v>17439</v>
      </c>
      <c r="G21" s="194">
        <f>G22+G23</f>
        <v>13495</v>
      </c>
      <c r="H21" s="194">
        <f>SUM(H22:H23)</f>
        <v>8174</v>
      </c>
    </row>
    <row r="22" spans="1:8" ht="15" customHeight="1">
      <c r="A22" s="144"/>
      <c r="B22" s="307" t="s">
        <v>293</v>
      </c>
      <c r="C22" s="194">
        <f>SUM(D22:I22)+SUM(E47:G47)</f>
        <v>46754</v>
      </c>
      <c r="D22" s="194">
        <v>7791</v>
      </c>
      <c r="E22" s="194">
        <v>1762</v>
      </c>
      <c r="F22" s="194">
        <v>6909</v>
      </c>
      <c r="G22" s="194">
        <v>8771</v>
      </c>
      <c r="H22" s="194">
        <v>3260</v>
      </c>
    </row>
    <row r="23" spans="1:8" ht="15" customHeight="1">
      <c r="A23" s="144"/>
      <c r="B23" s="307" t="s">
        <v>294</v>
      </c>
      <c r="C23" s="194">
        <f>SUM(D23:I23)+SUM(E48:G48)</f>
        <v>31865</v>
      </c>
      <c r="D23" s="194">
        <v>5342</v>
      </c>
      <c r="E23" s="194">
        <v>239</v>
      </c>
      <c r="F23" s="194">
        <v>10530</v>
      </c>
      <c r="G23" s="194">
        <v>4724</v>
      </c>
      <c r="H23" s="194">
        <v>4914</v>
      </c>
    </row>
    <row r="24" spans="1:8" ht="6.75" customHeight="1">
      <c r="A24" s="144"/>
      <c r="B24" s="307"/>
      <c r="C24" s="360"/>
      <c r="D24" s="360"/>
      <c r="E24" s="360"/>
      <c r="F24" s="360"/>
      <c r="G24" s="360"/>
      <c r="H24" s="360"/>
    </row>
    <row r="25" spans="1:8" ht="15" customHeight="1">
      <c r="A25" s="87">
        <v>17</v>
      </c>
      <c r="B25" s="300" t="s">
        <v>126</v>
      </c>
      <c r="C25" s="99">
        <f aca="true" t="shared" si="0" ref="C25:H25">SUM(C26:C27)</f>
        <v>83706</v>
      </c>
      <c r="D25" s="99">
        <f t="shared" si="0"/>
        <v>13337</v>
      </c>
      <c r="E25" s="99">
        <f t="shared" si="0"/>
        <v>1617</v>
      </c>
      <c r="F25" s="99">
        <f t="shared" si="0"/>
        <v>18225</v>
      </c>
      <c r="G25" s="99">
        <f t="shared" si="0"/>
        <v>14293</v>
      </c>
      <c r="H25" s="99">
        <f t="shared" si="0"/>
        <v>9517</v>
      </c>
    </row>
    <row r="26" spans="1:8" ht="15" customHeight="1">
      <c r="A26" s="87"/>
      <c r="B26" s="300" t="s">
        <v>293</v>
      </c>
      <c r="C26" s="99">
        <f>SUM(D26:H26,C51:G51)</f>
        <v>50730</v>
      </c>
      <c r="D26" s="99">
        <v>7697</v>
      </c>
      <c r="E26" s="99">
        <v>1403</v>
      </c>
      <c r="F26" s="99">
        <v>7752</v>
      </c>
      <c r="G26" s="99">
        <v>9225</v>
      </c>
      <c r="H26" s="99">
        <v>3934</v>
      </c>
    </row>
    <row r="27" spans="1:8" ht="15" customHeight="1">
      <c r="A27" s="87"/>
      <c r="B27" s="300" t="s">
        <v>294</v>
      </c>
      <c r="C27" s="99">
        <f>SUM(D27:H27,C52:G52)</f>
        <v>32976</v>
      </c>
      <c r="D27" s="99">
        <v>5640</v>
      </c>
      <c r="E27" s="99">
        <v>214</v>
      </c>
      <c r="F27" s="99">
        <v>10473</v>
      </c>
      <c r="G27" s="99">
        <v>5068</v>
      </c>
      <c r="H27" s="99">
        <v>5583</v>
      </c>
    </row>
    <row r="28" spans="1:8" ht="4.5" customHeight="1">
      <c r="A28" s="69"/>
      <c r="B28" s="337"/>
      <c r="C28" s="352"/>
      <c r="D28" s="352"/>
      <c r="E28" s="352"/>
      <c r="F28" s="352"/>
      <c r="G28" s="352"/>
      <c r="H28" s="353"/>
    </row>
    <row r="29" spans="1:9" ht="13.5">
      <c r="A29" s="710" t="s">
        <v>2</v>
      </c>
      <c r="B29" s="711"/>
      <c r="C29" s="697" t="s">
        <v>210</v>
      </c>
      <c r="D29" s="719" t="s">
        <v>342</v>
      </c>
      <c r="E29" s="706" t="s">
        <v>208</v>
      </c>
      <c r="F29" s="361" t="s">
        <v>209</v>
      </c>
      <c r="G29" s="701" t="s">
        <v>211</v>
      </c>
      <c r="H29" s="430"/>
      <c r="I29" s="98"/>
    </row>
    <row r="30" spans="1:9" ht="6.75" customHeight="1">
      <c r="A30" s="712"/>
      <c r="B30" s="713"/>
      <c r="C30" s="698"/>
      <c r="D30" s="717"/>
      <c r="E30" s="707"/>
      <c r="F30" s="705" t="s">
        <v>212</v>
      </c>
      <c r="G30" s="702"/>
      <c r="H30" s="429"/>
      <c r="I30" s="98"/>
    </row>
    <row r="31" spans="1:9" ht="6.75" customHeight="1">
      <c r="A31" s="712"/>
      <c r="B31" s="713"/>
      <c r="C31" s="699" t="s">
        <v>214</v>
      </c>
      <c r="D31" s="717"/>
      <c r="E31" s="708" t="s">
        <v>213</v>
      </c>
      <c r="F31" s="705"/>
      <c r="G31" s="703" t="s">
        <v>215</v>
      </c>
      <c r="H31" s="100"/>
      <c r="I31" s="98"/>
    </row>
    <row r="32" spans="1:9" ht="13.5">
      <c r="A32" s="714"/>
      <c r="B32" s="715"/>
      <c r="C32" s="700"/>
      <c r="D32" s="718"/>
      <c r="E32" s="709"/>
      <c r="F32" s="362" t="s">
        <v>216</v>
      </c>
      <c r="G32" s="704"/>
      <c r="H32" s="100"/>
      <c r="I32" s="98"/>
    </row>
    <row r="33" spans="1:9" ht="4.5" customHeight="1">
      <c r="A33" s="244"/>
      <c r="B33" s="359"/>
      <c r="C33" s="365"/>
      <c r="D33" s="222"/>
      <c r="E33" s="365"/>
      <c r="F33" s="365"/>
      <c r="G33" s="365"/>
      <c r="H33" s="98"/>
      <c r="I33" s="98"/>
    </row>
    <row r="34" spans="1:9" ht="15" customHeight="1">
      <c r="A34" s="144" t="s">
        <v>470</v>
      </c>
      <c r="B34" s="307" t="s">
        <v>126</v>
      </c>
      <c r="C34" s="360">
        <f>SUM(C35:C36)</f>
        <v>1837</v>
      </c>
      <c r="D34" s="194">
        <f>D35+D36</f>
        <v>948</v>
      </c>
      <c r="E34" s="360">
        <f>SUM(E35:E36)</f>
        <v>2673</v>
      </c>
      <c r="F34" s="360">
        <f>SUM(F35:F36)</f>
        <v>19864</v>
      </c>
      <c r="G34" s="360">
        <f>SUM(G35:G36)</f>
        <v>357</v>
      </c>
      <c r="H34" s="98"/>
      <c r="I34" s="98"/>
    </row>
    <row r="35" spans="1:7" ht="15" customHeight="1">
      <c r="A35" s="144"/>
      <c r="B35" s="307" t="s">
        <v>293</v>
      </c>
      <c r="C35" s="194">
        <v>1766</v>
      </c>
      <c r="D35" s="194">
        <v>598</v>
      </c>
      <c r="E35" s="194">
        <v>2476</v>
      </c>
      <c r="F35" s="194">
        <v>14912</v>
      </c>
      <c r="G35" s="194">
        <v>194</v>
      </c>
    </row>
    <row r="36" spans="1:7" ht="15" customHeight="1">
      <c r="A36" s="144"/>
      <c r="B36" s="307" t="s">
        <v>294</v>
      </c>
      <c r="C36" s="194">
        <v>71</v>
      </c>
      <c r="D36" s="194">
        <v>350</v>
      </c>
      <c r="E36" s="194">
        <v>197</v>
      </c>
      <c r="F36" s="194">
        <v>4952</v>
      </c>
      <c r="G36" s="194">
        <v>163</v>
      </c>
    </row>
    <row r="37" spans="1:7" ht="6.75" customHeight="1">
      <c r="A37" s="144"/>
      <c r="B37" s="307"/>
      <c r="C37" s="194"/>
      <c r="D37" s="194"/>
      <c r="E37" s="194"/>
      <c r="F37" s="194"/>
      <c r="G37" s="194"/>
    </row>
    <row r="38" spans="1:7" ht="15" customHeight="1">
      <c r="A38" s="144" t="s">
        <v>468</v>
      </c>
      <c r="B38" s="307" t="s">
        <v>126</v>
      </c>
      <c r="C38" s="194">
        <f>SUM(C39:C40)</f>
        <v>2195</v>
      </c>
      <c r="D38" s="194">
        <f>D39+D40</f>
        <v>904</v>
      </c>
      <c r="E38" s="194">
        <f>SUM(E39:E40)</f>
        <v>2557</v>
      </c>
      <c r="F38" s="194">
        <f>SUM(F39:F40)</f>
        <v>20457</v>
      </c>
      <c r="G38" s="194">
        <f>SUM(G39:G40)</f>
        <v>1595</v>
      </c>
    </row>
    <row r="39" spans="1:7" ht="15" customHeight="1">
      <c r="A39" s="144"/>
      <c r="B39" s="307" t="s">
        <v>293</v>
      </c>
      <c r="C39" s="194">
        <v>2085</v>
      </c>
      <c r="D39" s="194">
        <v>560</v>
      </c>
      <c r="E39" s="194">
        <v>2396</v>
      </c>
      <c r="F39" s="194">
        <v>15325</v>
      </c>
      <c r="G39" s="194">
        <v>899</v>
      </c>
    </row>
    <row r="40" spans="1:7" ht="15" customHeight="1">
      <c r="A40" s="144"/>
      <c r="B40" s="307" t="s">
        <v>294</v>
      </c>
      <c r="C40" s="194">
        <v>110</v>
      </c>
      <c r="D40" s="194">
        <v>344</v>
      </c>
      <c r="E40" s="194">
        <v>161</v>
      </c>
      <c r="F40" s="194">
        <v>5132</v>
      </c>
      <c r="G40" s="194">
        <v>696</v>
      </c>
    </row>
    <row r="41" spans="1:7" ht="6.75" customHeight="1">
      <c r="A41" s="144"/>
      <c r="B41" s="307"/>
      <c r="C41" s="194"/>
      <c r="D41" s="194"/>
      <c r="E41" s="194"/>
      <c r="F41" s="194"/>
      <c r="G41" s="194"/>
    </row>
    <row r="42" spans="1:7" ht="15" customHeight="1">
      <c r="A42" s="144">
        <v>7</v>
      </c>
      <c r="B42" s="307" t="s">
        <v>126</v>
      </c>
      <c r="C42" s="194">
        <f>SUM(C43:C44)</f>
        <v>2957</v>
      </c>
      <c r="D42" s="194">
        <f>D43+D44</f>
        <v>918</v>
      </c>
      <c r="E42" s="194">
        <f>SUM(E43:E44)</f>
        <v>2694</v>
      </c>
      <c r="F42" s="194">
        <f>SUM(F43:F44)</f>
        <v>19848</v>
      </c>
      <c r="G42" s="194">
        <f>SUM(G43:G44)</f>
        <v>1550</v>
      </c>
    </row>
    <row r="43" spans="1:7" ht="15" customHeight="1">
      <c r="A43" s="144"/>
      <c r="B43" s="307" t="s">
        <v>293</v>
      </c>
      <c r="C43" s="194">
        <v>2752</v>
      </c>
      <c r="D43" s="194">
        <v>562</v>
      </c>
      <c r="E43" s="194">
        <v>2499</v>
      </c>
      <c r="F43" s="194">
        <v>14938</v>
      </c>
      <c r="G43" s="194">
        <v>852</v>
      </c>
    </row>
    <row r="44" spans="1:7" ht="15" customHeight="1">
      <c r="A44" s="144"/>
      <c r="B44" s="307" t="s">
        <v>294</v>
      </c>
      <c r="C44" s="194">
        <v>205</v>
      </c>
      <c r="D44" s="194">
        <v>356</v>
      </c>
      <c r="E44" s="194">
        <v>195</v>
      </c>
      <c r="F44" s="194">
        <v>4910</v>
      </c>
      <c r="G44" s="194">
        <v>698</v>
      </c>
    </row>
    <row r="45" spans="1:7" ht="6.75" customHeight="1">
      <c r="A45" s="144"/>
      <c r="B45" s="307"/>
      <c r="C45" s="194"/>
      <c r="D45" s="194"/>
      <c r="E45" s="194"/>
      <c r="F45" s="194"/>
      <c r="G45" s="194"/>
    </row>
    <row r="46" spans="1:7" ht="15" customHeight="1">
      <c r="A46" s="144">
        <v>12</v>
      </c>
      <c r="B46" s="307" t="s">
        <v>126</v>
      </c>
      <c r="C46" s="194">
        <f>SUM(C47:C48)</f>
        <v>3020</v>
      </c>
      <c r="D46" s="194">
        <f>D47+D48</f>
        <v>808</v>
      </c>
      <c r="E46" s="194">
        <f>SUM(E47:E48)</f>
        <v>2590</v>
      </c>
      <c r="F46" s="194">
        <f>SUM(F47:F48)</f>
        <v>19539</v>
      </c>
      <c r="G46" s="194">
        <f>SUM(G47:G48)</f>
        <v>2248</v>
      </c>
    </row>
    <row r="47" spans="1:7" ht="15" customHeight="1">
      <c r="A47" s="144"/>
      <c r="B47" s="307" t="s">
        <v>293</v>
      </c>
      <c r="C47" s="194">
        <v>2770</v>
      </c>
      <c r="D47" s="194">
        <v>514</v>
      </c>
      <c r="E47" s="194">
        <v>2456</v>
      </c>
      <c r="F47" s="194">
        <v>14591</v>
      </c>
      <c r="G47" s="194">
        <v>1214</v>
      </c>
    </row>
    <row r="48" spans="1:7" ht="15" customHeight="1">
      <c r="A48" s="144"/>
      <c r="B48" s="307" t="s">
        <v>294</v>
      </c>
      <c r="C48" s="194">
        <v>250</v>
      </c>
      <c r="D48" s="194">
        <v>294</v>
      </c>
      <c r="E48" s="194">
        <v>134</v>
      </c>
      <c r="F48" s="194">
        <v>4948</v>
      </c>
      <c r="G48" s="194">
        <v>1034</v>
      </c>
    </row>
    <row r="49" spans="1:8" ht="6.75" customHeight="1">
      <c r="A49" s="144"/>
      <c r="B49" s="366"/>
      <c r="C49" s="360"/>
      <c r="D49" s="360"/>
      <c r="E49" s="360"/>
      <c r="F49" s="360"/>
      <c r="G49" s="360"/>
      <c r="H49" s="98"/>
    </row>
    <row r="50" spans="1:8" ht="15" customHeight="1">
      <c r="A50" s="87">
        <v>17</v>
      </c>
      <c r="B50" s="356" t="s">
        <v>126</v>
      </c>
      <c r="C50" s="99">
        <f>SUM(C51:C52)</f>
        <v>2845</v>
      </c>
      <c r="D50" s="99">
        <f>SUM(D51:D52)</f>
        <v>870</v>
      </c>
      <c r="E50" s="99">
        <f>SUM(E51:E52)</f>
        <v>2489</v>
      </c>
      <c r="F50" s="99">
        <f>SUM(F51:F52)</f>
        <v>18796</v>
      </c>
      <c r="G50" s="99">
        <f>SUM(G51:G52)</f>
        <v>1717</v>
      </c>
      <c r="H50" s="101"/>
    </row>
    <row r="51" spans="1:8" ht="15" customHeight="1">
      <c r="A51" s="87"/>
      <c r="B51" s="356" t="s">
        <v>293</v>
      </c>
      <c r="C51" s="99">
        <v>2598</v>
      </c>
      <c r="D51" s="99">
        <v>569</v>
      </c>
      <c r="E51" s="99">
        <v>2388</v>
      </c>
      <c r="F51" s="99">
        <v>14108</v>
      </c>
      <c r="G51" s="99">
        <v>1056</v>
      </c>
      <c r="H51" s="101"/>
    </row>
    <row r="52" spans="1:8" ht="15" customHeight="1">
      <c r="A52" s="87"/>
      <c r="B52" s="356" t="s">
        <v>294</v>
      </c>
      <c r="C52" s="99">
        <v>247</v>
      </c>
      <c r="D52" s="99">
        <v>301</v>
      </c>
      <c r="E52" s="99">
        <v>101</v>
      </c>
      <c r="F52" s="99">
        <v>4688</v>
      </c>
      <c r="G52" s="99">
        <v>661</v>
      </c>
      <c r="H52" s="101"/>
    </row>
    <row r="53" spans="1:8" ht="4.5" customHeight="1">
      <c r="A53" s="111"/>
      <c r="B53" s="357"/>
      <c r="C53" s="353"/>
      <c r="D53" s="352"/>
      <c r="E53" s="353"/>
      <c r="F53" s="353"/>
      <c r="G53" s="353"/>
      <c r="H53" s="102"/>
    </row>
    <row r="54" spans="1:8" ht="13.5">
      <c r="A54" s="358" t="s">
        <v>343</v>
      </c>
      <c r="B54" s="354"/>
      <c r="C54" s="355"/>
      <c r="D54" s="355"/>
      <c r="E54" s="355"/>
      <c r="F54" s="355"/>
      <c r="G54" s="355"/>
      <c r="H54" s="98"/>
    </row>
    <row r="55" spans="1:8" ht="13.5">
      <c r="A55" s="103"/>
      <c r="B55" s="103"/>
      <c r="C55" s="98"/>
      <c r="D55" s="98"/>
      <c r="E55" s="98"/>
      <c r="F55" s="98"/>
      <c r="G55" s="98"/>
      <c r="H55" s="98"/>
    </row>
  </sheetData>
  <mergeCells count="19">
    <mergeCell ref="A29:B32"/>
    <mergeCell ref="F4:F7"/>
    <mergeCell ref="G4:G7"/>
    <mergeCell ref="D29:D32"/>
    <mergeCell ref="C4:C7"/>
    <mergeCell ref="A4:B7"/>
    <mergeCell ref="D4:D5"/>
    <mergeCell ref="E4:E5"/>
    <mergeCell ref="D6:D7"/>
    <mergeCell ref="E6:E7"/>
    <mergeCell ref="C29:C30"/>
    <mergeCell ref="C31:C32"/>
    <mergeCell ref="H4:H5"/>
    <mergeCell ref="H6:H7"/>
    <mergeCell ref="F30:F31"/>
    <mergeCell ref="E29:E30"/>
    <mergeCell ref="G29:G30"/>
    <mergeCell ref="G31:G32"/>
    <mergeCell ref="E31:E3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&amp;R&amp;8人　口　　　　49
（ 国勢調査 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25">
      <selection activeCell="G66" sqref="G66"/>
    </sheetView>
  </sheetViews>
  <sheetFormatPr defaultColWidth="9.00390625" defaultRowHeight="13.5"/>
  <cols>
    <col min="1" max="1" width="2.00390625" style="0" customWidth="1"/>
    <col min="2" max="2" width="5.625" style="0" customWidth="1"/>
    <col min="3" max="13" width="8.00390625" style="0" customWidth="1"/>
  </cols>
  <sheetData>
    <row r="1" spans="1:13" ht="26.2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2.5" customHeight="1">
      <c r="A2" s="146" t="s">
        <v>217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07"/>
    </row>
    <row r="3" spans="1:13" ht="13.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75" t="s">
        <v>201</v>
      </c>
      <c r="M3" s="108"/>
    </row>
    <row r="4" spans="1:12" ht="13.5">
      <c r="A4" s="538" t="s">
        <v>2</v>
      </c>
      <c r="B4" s="540"/>
      <c r="C4" s="538" t="s">
        <v>218</v>
      </c>
      <c r="D4" s="540" t="s">
        <v>219</v>
      </c>
      <c r="E4" s="191" t="s">
        <v>220</v>
      </c>
      <c r="F4" s="540" t="s">
        <v>221</v>
      </c>
      <c r="G4" s="540"/>
      <c r="H4" s="540"/>
      <c r="I4" s="540" t="s">
        <v>222</v>
      </c>
      <c r="J4" s="540"/>
      <c r="K4" s="540"/>
      <c r="L4" s="373" t="s">
        <v>218</v>
      </c>
    </row>
    <row r="5" spans="1:12" ht="13.5">
      <c r="A5" s="539"/>
      <c r="B5" s="536"/>
      <c r="C5" s="539"/>
      <c r="D5" s="536"/>
      <c r="E5" s="192" t="s">
        <v>17</v>
      </c>
      <c r="F5" s="179" t="s">
        <v>126</v>
      </c>
      <c r="G5" s="179" t="s">
        <v>223</v>
      </c>
      <c r="H5" s="179" t="s">
        <v>224</v>
      </c>
      <c r="I5" s="179" t="s">
        <v>126</v>
      </c>
      <c r="J5" s="179" t="s">
        <v>223</v>
      </c>
      <c r="K5" s="179" t="s">
        <v>224</v>
      </c>
      <c r="L5" s="374" t="s">
        <v>225</v>
      </c>
    </row>
    <row r="6" spans="1:12" ht="5.25" customHeight="1">
      <c r="A6" s="181"/>
      <c r="B6" s="159"/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12" ht="15" customHeight="1">
      <c r="A7" s="679" t="s">
        <v>514</v>
      </c>
      <c r="B7" s="680"/>
      <c r="C7" s="200">
        <v>152834</v>
      </c>
      <c r="D7" s="200">
        <v>146454</v>
      </c>
      <c r="E7" s="200">
        <f>C7-D7</f>
        <v>6380</v>
      </c>
      <c r="F7" s="200">
        <f>SUM(G7:H7)</f>
        <v>54890</v>
      </c>
      <c r="G7" s="200">
        <v>44827</v>
      </c>
      <c r="H7" s="200">
        <v>10063</v>
      </c>
      <c r="I7" s="200">
        <f>SUM(J7:K7)</f>
        <v>48510</v>
      </c>
      <c r="J7" s="200">
        <v>38967</v>
      </c>
      <c r="K7" s="200">
        <v>9543</v>
      </c>
      <c r="L7" s="200">
        <f>C7/D7*100</f>
        <v>104.35631665915577</v>
      </c>
    </row>
    <row r="8" spans="1:12" ht="15" customHeight="1">
      <c r="A8" s="679" t="s">
        <v>515</v>
      </c>
      <c r="B8" s="680"/>
      <c r="C8" s="200">
        <v>164788</v>
      </c>
      <c r="D8" s="200">
        <v>151434</v>
      </c>
      <c r="E8" s="200">
        <f>C8-D8</f>
        <v>13354</v>
      </c>
      <c r="F8" s="200">
        <f>SUM(G8:H8)</f>
        <v>68069</v>
      </c>
      <c r="G8" s="200">
        <v>54981</v>
      </c>
      <c r="H8" s="200">
        <v>13088</v>
      </c>
      <c r="I8" s="200">
        <f>SUM(J8:K8)</f>
        <v>54715</v>
      </c>
      <c r="J8" s="200">
        <v>44063</v>
      </c>
      <c r="K8" s="200">
        <v>10652</v>
      </c>
      <c r="L8" s="200">
        <f>C8/D8*100</f>
        <v>108.81836311528454</v>
      </c>
    </row>
    <row r="9" spans="1:12" ht="15" customHeight="1">
      <c r="A9" s="747" t="s">
        <v>516</v>
      </c>
      <c r="B9" s="748"/>
      <c r="C9" s="375">
        <v>175523</v>
      </c>
      <c r="D9" s="375">
        <v>157506</v>
      </c>
      <c r="E9" s="375">
        <f>C9-D9</f>
        <v>18017</v>
      </c>
      <c r="F9" s="375">
        <f>SUM(G9:H9)</f>
        <v>75072</v>
      </c>
      <c r="G9" s="375">
        <v>63168</v>
      </c>
      <c r="H9" s="375">
        <v>11904</v>
      </c>
      <c r="I9" s="375">
        <f>SUM(J9:K9)</f>
        <v>57055</v>
      </c>
      <c r="J9" s="375">
        <v>47224</v>
      </c>
      <c r="K9" s="375">
        <v>9831</v>
      </c>
      <c r="L9" s="375">
        <f>C9/D9*100</f>
        <v>111.43892931062945</v>
      </c>
    </row>
    <row r="10" spans="1:12" ht="15" customHeight="1">
      <c r="A10" s="747" t="s">
        <v>517</v>
      </c>
      <c r="B10" s="748"/>
      <c r="C10" s="375">
        <v>182157</v>
      </c>
      <c r="D10" s="375">
        <v>163987</v>
      </c>
      <c r="E10" s="375">
        <f>C10-D10</f>
        <v>18170</v>
      </c>
      <c r="F10" s="375">
        <f>SUM(G10:H10)</f>
        <v>73675</v>
      </c>
      <c r="G10" s="375">
        <v>64352</v>
      </c>
      <c r="H10" s="375">
        <v>9323</v>
      </c>
      <c r="I10" s="375">
        <f>SUM(J10:K10)</f>
        <v>55505</v>
      </c>
      <c r="J10" s="375">
        <v>47056</v>
      </c>
      <c r="K10" s="375">
        <v>8449</v>
      </c>
      <c r="L10" s="375">
        <f>C10/D10*100</f>
        <v>111.08014659698635</v>
      </c>
    </row>
    <row r="11" spans="1:12" ht="15" customHeight="1">
      <c r="A11" s="749" t="s">
        <v>301</v>
      </c>
      <c r="B11" s="750"/>
      <c r="C11" s="97">
        <v>193465</v>
      </c>
      <c r="D11" s="97">
        <v>172563</v>
      </c>
      <c r="E11" s="97">
        <f>C11-D11</f>
        <v>20902</v>
      </c>
      <c r="F11" s="97">
        <f>SUM(G11:H11)</f>
        <v>76263</v>
      </c>
      <c r="G11" s="97">
        <v>67332</v>
      </c>
      <c r="H11" s="97">
        <v>8931</v>
      </c>
      <c r="I11" s="97">
        <f>SUM(J11:K11)</f>
        <v>55361</v>
      </c>
      <c r="J11" s="97">
        <v>46380</v>
      </c>
      <c r="K11" s="97">
        <v>8981</v>
      </c>
      <c r="L11" s="97">
        <f>C11/D11*100</f>
        <v>112.11267768872817</v>
      </c>
    </row>
    <row r="12" spans="1:12" ht="5.25" customHeight="1">
      <c r="A12" s="371"/>
      <c r="B12" s="372"/>
      <c r="C12" s="367"/>
      <c r="D12" s="367"/>
      <c r="E12" s="367"/>
      <c r="F12" s="367"/>
      <c r="G12" s="367"/>
      <c r="H12" s="367"/>
      <c r="I12" s="367"/>
      <c r="J12" s="367"/>
      <c r="K12" s="367"/>
      <c r="L12" s="367"/>
    </row>
    <row r="13" spans="1:13" ht="13.5">
      <c r="A13" s="358" t="s">
        <v>343</v>
      </c>
      <c r="B13" s="354"/>
      <c r="C13" s="354"/>
      <c r="D13" s="354"/>
      <c r="E13" s="354"/>
      <c r="F13" s="354"/>
      <c r="G13" s="368"/>
      <c r="H13" s="368"/>
      <c r="I13" s="355"/>
      <c r="J13" s="355"/>
      <c r="K13" s="355"/>
      <c r="L13" s="369"/>
      <c r="M13" s="98"/>
    </row>
    <row r="14" spans="1:13" ht="13.5">
      <c r="A14" s="377" t="s">
        <v>471</v>
      </c>
      <c r="B14" s="106"/>
      <c r="C14" s="106"/>
      <c r="D14" s="106"/>
      <c r="E14" s="106"/>
      <c r="F14" s="106"/>
      <c r="G14" s="106"/>
      <c r="H14" s="106"/>
      <c r="I14" s="98"/>
      <c r="J14" s="98"/>
      <c r="K14" s="98"/>
      <c r="L14" s="98"/>
      <c r="M14" s="98"/>
    </row>
    <row r="15" spans="1:13" ht="13.5">
      <c r="A15" s="377" t="s">
        <v>490</v>
      </c>
      <c r="B15" s="106"/>
      <c r="C15" s="106"/>
      <c r="D15" s="106"/>
      <c r="E15" s="106"/>
      <c r="F15" s="106"/>
      <c r="G15" s="106"/>
      <c r="H15" s="106"/>
      <c r="I15" s="98"/>
      <c r="J15" s="98"/>
      <c r="K15" s="98"/>
      <c r="L15" s="98"/>
      <c r="M15" s="98"/>
    </row>
    <row r="19" spans="1:13" ht="22.5" customHeight="1">
      <c r="A19" s="148" t="s">
        <v>226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07"/>
    </row>
    <row r="20" spans="1:13" ht="13.5">
      <c r="A20" s="69"/>
      <c r="B20" s="69"/>
      <c r="C20" s="69"/>
      <c r="D20" s="69"/>
      <c r="E20" s="69"/>
      <c r="F20" s="69"/>
      <c r="G20" s="102"/>
      <c r="H20" s="102"/>
      <c r="I20" s="102"/>
      <c r="J20" s="384" t="s">
        <v>255</v>
      </c>
      <c r="K20" s="112"/>
      <c r="L20" s="112"/>
      <c r="M20" s="112"/>
    </row>
    <row r="21" spans="1:13" ht="6" customHeight="1">
      <c r="A21" s="752" t="s">
        <v>227</v>
      </c>
      <c r="B21" s="753"/>
      <c r="C21" s="753"/>
      <c r="D21" s="736" t="s">
        <v>303</v>
      </c>
      <c r="E21" s="426"/>
      <c r="F21" s="426"/>
      <c r="G21" s="427"/>
      <c r="H21" s="427"/>
      <c r="I21" s="427"/>
      <c r="J21" s="428"/>
      <c r="K21" s="109"/>
      <c r="L21" s="109"/>
      <c r="M21" s="109"/>
    </row>
    <row r="22" spans="1:13" ht="6" customHeight="1">
      <c r="A22" s="754"/>
      <c r="B22" s="755"/>
      <c r="C22" s="755"/>
      <c r="D22" s="737"/>
      <c r="E22" s="734" t="s">
        <v>308</v>
      </c>
      <c r="F22" s="422"/>
      <c r="G22" s="423"/>
      <c r="H22" s="732" t="s">
        <v>304</v>
      </c>
      <c r="I22" s="424"/>
      <c r="J22" s="425"/>
      <c r="K22" s="98"/>
      <c r="L22" s="98"/>
      <c r="M22" s="98"/>
    </row>
    <row r="23" spans="1:13" ht="13.5">
      <c r="A23" s="754"/>
      <c r="B23" s="755"/>
      <c r="C23" s="755"/>
      <c r="D23" s="737"/>
      <c r="E23" s="735"/>
      <c r="F23" s="378" t="s">
        <v>302</v>
      </c>
      <c r="G23" s="378" t="s">
        <v>228</v>
      </c>
      <c r="H23" s="733"/>
      <c r="I23" s="204" t="s">
        <v>307</v>
      </c>
      <c r="J23" s="379" t="s">
        <v>306</v>
      </c>
      <c r="K23" s="98"/>
      <c r="L23" s="98"/>
      <c r="M23" s="98"/>
    </row>
    <row r="24" spans="1:13" ht="13.5">
      <c r="A24" s="754"/>
      <c r="B24" s="755"/>
      <c r="C24" s="755"/>
      <c r="D24" s="737"/>
      <c r="E24" s="735"/>
      <c r="F24" s="363" t="s">
        <v>223</v>
      </c>
      <c r="G24" s="363" t="s">
        <v>229</v>
      </c>
      <c r="H24" s="733"/>
      <c r="I24" s="192" t="s">
        <v>305</v>
      </c>
      <c r="J24" s="364" t="s">
        <v>305</v>
      </c>
      <c r="K24" s="98"/>
      <c r="L24" s="98"/>
      <c r="M24" s="98"/>
    </row>
    <row r="25" spans="1:13" ht="6" customHeight="1">
      <c r="A25" s="43"/>
      <c r="B25" s="43"/>
      <c r="C25" s="225"/>
      <c r="D25" s="2"/>
      <c r="E25" s="100"/>
      <c r="F25" s="100"/>
      <c r="G25" s="100"/>
      <c r="H25" s="2"/>
      <c r="I25" s="2"/>
      <c r="J25" s="100"/>
      <c r="K25" s="98"/>
      <c r="L25" s="98"/>
      <c r="M25" s="98"/>
    </row>
    <row r="26" spans="1:13" ht="15" customHeight="1">
      <c r="A26" s="519" t="s">
        <v>155</v>
      </c>
      <c r="B26" s="519"/>
      <c r="C26" s="751"/>
      <c r="D26" s="16">
        <f>D28+D33+D38+D53</f>
        <v>104658</v>
      </c>
      <c r="E26" s="105">
        <f>SUM(F26:G26)</f>
        <v>37326</v>
      </c>
      <c r="F26" s="105">
        <f>F28+F33+F38+F53</f>
        <v>31021</v>
      </c>
      <c r="G26" s="105">
        <f>G28+G33+G38+G53</f>
        <v>6305</v>
      </c>
      <c r="H26" s="16">
        <f>H28+H33+H38+H53</f>
        <v>67332</v>
      </c>
      <c r="I26" s="105">
        <f>I28+I33+I38+I53</f>
        <v>55459</v>
      </c>
      <c r="J26" s="105">
        <f>J28+J33+J38+J53</f>
        <v>11873</v>
      </c>
      <c r="K26" s="98"/>
      <c r="L26" s="98"/>
      <c r="M26" s="98"/>
    </row>
    <row r="27" spans="1:13" ht="7.5" customHeight="1">
      <c r="A27" s="518"/>
      <c r="B27" s="518"/>
      <c r="C27" s="502"/>
      <c r="D27" s="16"/>
      <c r="E27" s="105"/>
      <c r="F27" s="105"/>
      <c r="G27" s="105"/>
      <c r="H27" s="16"/>
      <c r="I27" s="16"/>
      <c r="J27" s="105"/>
      <c r="K27" s="98"/>
      <c r="L27" s="98"/>
      <c r="M27" s="98"/>
    </row>
    <row r="28" spans="1:10" s="98" customFormat="1" ht="15" customHeight="1">
      <c r="A28" s="743" t="s">
        <v>230</v>
      </c>
      <c r="B28" s="743"/>
      <c r="C28" s="744"/>
      <c r="D28" s="381">
        <f>SUM(D29:D31)</f>
        <v>885</v>
      </c>
      <c r="E28" s="381">
        <f>SUM(F28:G28)</f>
        <v>792</v>
      </c>
      <c r="F28" s="381">
        <f>SUM(F29:F31)</f>
        <v>180</v>
      </c>
      <c r="G28" s="381">
        <f>SUM(G29:G31)</f>
        <v>612</v>
      </c>
      <c r="H28" s="381">
        <f>SUM(H29:H31)</f>
        <v>93</v>
      </c>
      <c r="I28" s="381">
        <f>SUM(I29:I31)</f>
        <v>80</v>
      </c>
      <c r="J28" s="381">
        <f>SUM(J29:J31)</f>
        <v>13</v>
      </c>
    </row>
    <row r="29" spans="1:10" s="98" customFormat="1" ht="15" customHeight="1">
      <c r="A29" s="104"/>
      <c r="B29" s="743" t="s">
        <v>186</v>
      </c>
      <c r="C29" s="744"/>
      <c r="D29" s="381">
        <v>865</v>
      </c>
      <c r="E29" s="381">
        <f>SUM(F29:G29)</f>
        <v>790</v>
      </c>
      <c r="F29" s="381">
        <v>178</v>
      </c>
      <c r="G29" s="381">
        <v>612</v>
      </c>
      <c r="H29" s="381">
        <v>75</v>
      </c>
      <c r="I29" s="381">
        <v>66</v>
      </c>
      <c r="J29" s="381">
        <v>9</v>
      </c>
    </row>
    <row r="30" spans="1:10" s="98" customFormat="1" ht="15" customHeight="1">
      <c r="A30" s="380"/>
      <c r="B30" s="743" t="s">
        <v>187</v>
      </c>
      <c r="C30" s="744"/>
      <c r="D30" s="381">
        <v>20</v>
      </c>
      <c r="E30" s="381">
        <f>SUM(F30:G30)</f>
        <v>2</v>
      </c>
      <c r="F30" s="381">
        <v>2</v>
      </c>
      <c r="G30" s="381" t="s">
        <v>518</v>
      </c>
      <c r="H30" s="381">
        <v>18</v>
      </c>
      <c r="I30" s="381">
        <v>14</v>
      </c>
      <c r="J30" s="381">
        <v>4</v>
      </c>
    </row>
    <row r="31" spans="1:10" s="98" customFormat="1" ht="15" customHeight="1">
      <c r="A31" s="380"/>
      <c r="B31" s="743" t="s">
        <v>188</v>
      </c>
      <c r="C31" s="744"/>
      <c r="D31" s="419" t="s">
        <v>518</v>
      </c>
      <c r="E31" s="419" t="s">
        <v>518</v>
      </c>
      <c r="F31" s="419" t="s">
        <v>518</v>
      </c>
      <c r="G31" s="419" t="s">
        <v>518</v>
      </c>
      <c r="H31" s="419" t="s">
        <v>518</v>
      </c>
      <c r="I31" s="419" t="s">
        <v>518</v>
      </c>
      <c r="J31" s="419" t="s">
        <v>518</v>
      </c>
    </row>
    <row r="32" spans="1:10" s="98" customFormat="1" ht="7.5" customHeight="1">
      <c r="A32" s="739"/>
      <c r="B32" s="739"/>
      <c r="C32" s="740"/>
      <c r="D32" s="381"/>
      <c r="E32" s="381"/>
      <c r="F32" s="381"/>
      <c r="G32" s="381"/>
      <c r="H32" s="381"/>
      <c r="I32" s="381"/>
      <c r="J32" s="381"/>
    </row>
    <row r="33" spans="1:10" s="98" customFormat="1" ht="15" customHeight="1">
      <c r="A33" s="743" t="s">
        <v>231</v>
      </c>
      <c r="B33" s="743"/>
      <c r="C33" s="744"/>
      <c r="D33" s="381">
        <f>SUM(D34:D36)</f>
        <v>14276</v>
      </c>
      <c r="E33" s="381">
        <f>SUM(F33:G33)</f>
        <v>5684</v>
      </c>
      <c r="F33" s="381">
        <f>SUM(F34:F36)</f>
        <v>4310</v>
      </c>
      <c r="G33" s="381">
        <f>SUM(G34:G36)</f>
        <v>1374</v>
      </c>
      <c r="H33" s="381">
        <f>SUM(H34:H36)</f>
        <v>8592</v>
      </c>
      <c r="I33" s="381">
        <f>SUM(I34:I36)</f>
        <v>6861</v>
      </c>
      <c r="J33" s="381">
        <f>SUM(J34:J36)</f>
        <v>1731</v>
      </c>
    </row>
    <row r="34" spans="1:10" s="98" customFormat="1" ht="15" customHeight="1">
      <c r="A34" s="380"/>
      <c r="B34" s="743" t="s">
        <v>189</v>
      </c>
      <c r="C34" s="744"/>
      <c r="D34" s="381">
        <v>19</v>
      </c>
      <c r="E34" s="381">
        <f>SUM(F34:G34)</f>
        <v>4</v>
      </c>
      <c r="F34" s="381">
        <v>3</v>
      </c>
      <c r="G34" s="381">
        <v>1</v>
      </c>
      <c r="H34" s="381">
        <v>15</v>
      </c>
      <c r="I34" s="381">
        <v>13</v>
      </c>
      <c r="J34" s="381">
        <v>2</v>
      </c>
    </row>
    <row r="35" spans="1:10" s="98" customFormat="1" ht="15" customHeight="1">
      <c r="A35" s="380"/>
      <c r="B35" s="743" t="s">
        <v>190</v>
      </c>
      <c r="C35" s="744"/>
      <c r="D35" s="381">
        <v>7595</v>
      </c>
      <c r="E35" s="381">
        <f>SUM(F35:G35)</f>
        <v>3296</v>
      </c>
      <c r="F35" s="381">
        <v>2397</v>
      </c>
      <c r="G35" s="381">
        <v>899</v>
      </c>
      <c r="H35" s="381">
        <v>4299</v>
      </c>
      <c r="I35" s="381">
        <v>3350</v>
      </c>
      <c r="J35" s="381">
        <v>949</v>
      </c>
    </row>
    <row r="36" spans="1:10" s="98" customFormat="1" ht="15" customHeight="1">
      <c r="A36" s="380"/>
      <c r="B36" s="743" t="s">
        <v>191</v>
      </c>
      <c r="C36" s="744"/>
      <c r="D36" s="381">
        <v>6662</v>
      </c>
      <c r="E36" s="381">
        <f>SUM(F36:G36)</f>
        <v>2384</v>
      </c>
      <c r="F36" s="381">
        <v>1910</v>
      </c>
      <c r="G36" s="381">
        <v>474</v>
      </c>
      <c r="H36" s="381">
        <v>4278</v>
      </c>
      <c r="I36" s="381">
        <v>3498</v>
      </c>
      <c r="J36" s="381">
        <v>780</v>
      </c>
    </row>
    <row r="37" spans="1:10" s="98" customFormat="1" ht="7.5" customHeight="1">
      <c r="A37" s="739"/>
      <c r="B37" s="739"/>
      <c r="C37" s="740"/>
      <c r="D37" s="381"/>
      <c r="E37" s="381"/>
      <c r="F37" s="381"/>
      <c r="G37" s="381"/>
      <c r="H37" s="381"/>
      <c r="I37" s="381"/>
      <c r="J37" s="381"/>
    </row>
    <row r="38" spans="1:10" s="98" customFormat="1" ht="15" customHeight="1">
      <c r="A38" s="743" t="s">
        <v>232</v>
      </c>
      <c r="B38" s="743"/>
      <c r="C38" s="744"/>
      <c r="D38" s="381">
        <f>SUM(D39:D51)</f>
        <v>87295</v>
      </c>
      <c r="E38" s="381">
        <f>SUM(F38:G38)</f>
        <v>30053</v>
      </c>
      <c r="F38" s="381">
        <f>SUM(F39:F51)</f>
        <v>25824</v>
      </c>
      <c r="G38" s="381">
        <f>SUM(G39:G51)</f>
        <v>4229</v>
      </c>
      <c r="H38" s="381">
        <f>SUM(H39:H51)</f>
        <v>57242</v>
      </c>
      <c r="I38" s="381">
        <f>SUM(I39:I51)</f>
        <v>47263</v>
      </c>
      <c r="J38" s="381">
        <f>SUM(J39:J51)</f>
        <v>9979</v>
      </c>
    </row>
    <row r="39" spans="1:10" s="98" customFormat="1" ht="9.75" customHeight="1">
      <c r="A39" s="382"/>
      <c r="B39" s="745" t="s">
        <v>233</v>
      </c>
      <c r="C39" s="746"/>
      <c r="D39" s="731">
        <v>967</v>
      </c>
      <c r="E39" s="738">
        <f>SUM(F39:G39)</f>
        <v>91</v>
      </c>
      <c r="F39" s="731">
        <v>91</v>
      </c>
      <c r="G39" s="665" t="s">
        <v>519</v>
      </c>
      <c r="H39" s="731">
        <v>876</v>
      </c>
      <c r="I39" s="730">
        <v>651</v>
      </c>
      <c r="J39" s="731">
        <v>225</v>
      </c>
    </row>
    <row r="40" spans="1:10" ht="9.75" customHeight="1">
      <c r="A40" s="330"/>
      <c r="B40" s="611" t="s">
        <v>234</v>
      </c>
      <c r="C40" s="612"/>
      <c r="D40" s="731"/>
      <c r="E40" s="738"/>
      <c r="F40" s="731"/>
      <c r="G40" s="665"/>
      <c r="H40" s="731"/>
      <c r="I40" s="730"/>
      <c r="J40" s="731"/>
    </row>
    <row r="41" spans="1:10" ht="15" customHeight="1">
      <c r="A41" s="330"/>
      <c r="B41" s="487" t="s">
        <v>296</v>
      </c>
      <c r="C41" s="488"/>
      <c r="D41" s="187">
        <v>5450</v>
      </c>
      <c r="E41" s="187">
        <f aca="true" t="shared" si="0" ref="E41:E49">SUM(F41:G41)</f>
        <v>955</v>
      </c>
      <c r="F41" s="187">
        <v>791</v>
      </c>
      <c r="G41" s="187">
        <v>164</v>
      </c>
      <c r="H41" s="187">
        <v>4495</v>
      </c>
      <c r="I41" s="187">
        <v>3276</v>
      </c>
      <c r="J41" s="187">
        <v>1219</v>
      </c>
    </row>
    <row r="42" spans="1:10" ht="15" customHeight="1">
      <c r="A42" s="330"/>
      <c r="B42" s="487" t="s">
        <v>295</v>
      </c>
      <c r="C42" s="488"/>
      <c r="D42" s="183">
        <v>4670</v>
      </c>
      <c r="E42" s="187">
        <f t="shared" si="0"/>
        <v>1516</v>
      </c>
      <c r="F42" s="183">
        <v>1386</v>
      </c>
      <c r="G42" s="183">
        <v>130</v>
      </c>
      <c r="H42" s="183">
        <v>3154</v>
      </c>
      <c r="I42" s="183">
        <v>2642</v>
      </c>
      <c r="J42" s="183">
        <v>512</v>
      </c>
    </row>
    <row r="43" spans="1:10" ht="15" customHeight="1">
      <c r="A43" s="330"/>
      <c r="B43" s="617" t="s">
        <v>297</v>
      </c>
      <c r="C43" s="618"/>
      <c r="D43" s="183">
        <v>21529</v>
      </c>
      <c r="E43" s="187">
        <f t="shared" si="0"/>
        <v>7544</v>
      </c>
      <c r="F43" s="183">
        <v>6424</v>
      </c>
      <c r="G43" s="183">
        <v>1120</v>
      </c>
      <c r="H43" s="183">
        <v>13985</v>
      </c>
      <c r="I43" s="183">
        <v>11525</v>
      </c>
      <c r="J43" s="183">
        <v>2460</v>
      </c>
    </row>
    <row r="44" spans="1:10" ht="15" customHeight="1">
      <c r="A44" s="330"/>
      <c r="B44" s="487" t="s">
        <v>195</v>
      </c>
      <c r="C44" s="488"/>
      <c r="D44" s="183">
        <v>5382</v>
      </c>
      <c r="E44" s="187">
        <f t="shared" si="0"/>
        <v>1032</v>
      </c>
      <c r="F44" s="183">
        <v>964</v>
      </c>
      <c r="G44" s="183">
        <v>68</v>
      </c>
      <c r="H44" s="183">
        <v>4350</v>
      </c>
      <c r="I44" s="183">
        <v>3474</v>
      </c>
      <c r="J44" s="183">
        <v>876</v>
      </c>
    </row>
    <row r="45" spans="1:10" ht="15" customHeight="1">
      <c r="A45" s="330"/>
      <c r="B45" s="487" t="s">
        <v>196</v>
      </c>
      <c r="C45" s="488"/>
      <c r="D45" s="183">
        <v>2903</v>
      </c>
      <c r="E45" s="187">
        <f t="shared" si="0"/>
        <v>1434</v>
      </c>
      <c r="F45" s="183">
        <v>929</v>
      </c>
      <c r="G45" s="183">
        <v>505</v>
      </c>
      <c r="H45" s="183">
        <v>1469</v>
      </c>
      <c r="I45" s="183">
        <v>1226</v>
      </c>
      <c r="J45" s="183">
        <v>243</v>
      </c>
    </row>
    <row r="46" spans="1:10" ht="15" customHeight="1">
      <c r="A46" s="330"/>
      <c r="B46" s="487" t="s">
        <v>298</v>
      </c>
      <c r="C46" s="488"/>
      <c r="D46" s="183">
        <v>6968</v>
      </c>
      <c r="E46" s="187">
        <f t="shared" si="0"/>
        <v>3442</v>
      </c>
      <c r="F46" s="183">
        <v>3081</v>
      </c>
      <c r="G46" s="183">
        <v>361</v>
      </c>
      <c r="H46" s="183">
        <v>3526</v>
      </c>
      <c r="I46" s="183">
        <v>3218</v>
      </c>
      <c r="J46" s="183">
        <v>308</v>
      </c>
    </row>
    <row r="47" spans="1:10" ht="15" customHeight="1">
      <c r="A47" s="330"/>
      <c r="B47" s="487" t="s">
        <v>299</v>
      </c>
      <c r="C47" s="488"/>
      <c r="D47" s="183">
        <v>8474</v>
      </c>
      <c r="E47" s="187">
        <f t="shared" si="0"/>
        <v>3376</v>
      </c>
      <c r="F47" s="183">
        <v>3176</v>
      </c>
      <c r="G47" s="183">
        <v>200</v>
      </c>
      <c r="H47" s="183">
        <v>5098</v>
      </c>
      <c r="I47" s="183">
        <v>4582</v>
      </c>
      <c r="J47" s="183">
        <v>516</v>
      </c>
    </row>
    <row r="48" spans="1:10" ht="15" customHeight="1">
      <c r="A48" s="330"/>
      <c r="B48" s="614" t="s">
        <v>300</v>
      </c>
      <c r="C48" s="615"/>
      <c r="D48" s="183">
        <v>4619</v>
      </c>
      <c r="E48" s="187">
        <f t="shared" si="0"/>
        <v>1331</v>
      </c>
      <c r="F48" s="183">
        <v>1126</v>
      </c>
      <c r="G48" s="183">
        <v>205</v>
      </c>
      <c r="H48" s="183">
        <v>3288</v>
      </c>
      <c r="I48" s="183">
        <v>2833</v>
      </c>
      <c r="J48" s="183">
        <v>455</v>
      </c>
    </row>
    <row r="49" spans="1:10" ht="15" customHeight="1">
      <c r="A49" s="330"/>
      <c r="B49" s="614" t="s">
        <v>282</v>
      </c>
      <c r="C49" s="615"/>
      <c r="D49" s="183">
        <v>747</v>
      </c>
      <c r="E49" s="187">
        <f t="shared" si="0"/>
        <v>165</v>
      </c>
      <c r="F49" s="183">
        <v>165</v>
      </c>
      <c r="G49" s="339" t="s">
        <v>519</v>
      </c>
      <c r="H49" s="183">
        <v>582</v>
      </c>
      <c r="I49" s="183">
        <v>512</v>
      </c>
      <c r="J49" s="183">
        <v>70</v>
      </c>
    </row>
    <row r="50" spans="1:10" ht="19.5" customHeight="1">
      <c r="A50" s="330"/>
      <c r="B50" s="771" t="s">
        <v>520</v>
      </c>
      <c r="C50" s="772"/>
      <c r="D50" s="530">
        <v>20143</v>
      </c>
      <c r="E50" s="461">
        <f>SUM(F50:G50)</f>
        <v>7445</v>
      </c>
      <c r="F50" s="461">
        <v>5971</v>
      </c>
      <c r="G50" s="461">
        <v>1474</v>
      </c>
      <c r="H50" s="461">
        <v>12698</v>
      </c>
      <c r="I50" s="461">
        <v>10549</v>
      </c>
      <c r="J50" s="461">
        <v>2149</v>
      </c>
    </row>
    <row r="51" spans="1:10" ht="19.5" customHeight="1">
      <c r="A51" s="330"/>
      <c r="B51" s="771" t="s">
        <v>521</v>
      </c>
      <c r="C51" s="772"/>
      <c r="D51" s="531">
        <v>5443</v>
      </c>
      <c r="E51" s="461">
        <f>SUM(F51:G51)</f>
        <v>1722</v>
      </c>
      <c r="F51" s="187">
        <v>1720</v>
      </c>
      <c r="G51" s="187">
        <v>2</v>
      </c>
      <c r="H51" s="187">
        <v>3721</v>
      </c>
      <c r="I51" s="477">
        <v>2775</v>
      </c>
      <c r="J51" s="187">
        <v>946</v>
      </c>
    </row>
    <row r="52" spans="1:10" ht="7.5" customHeight="1">
      <c r="A52" s="741"/>
      <c r="B52" s="741"/>
      <c r="C52" s="742"/>
      <c r="D52" s="183"/>
      <c r="E52" s="183"/>
      <c r="F52" s="183"/>
      <c r="G52" s="183"/>
      <c r="H52" s="183"/>
      <c r="I52" s="183"/>
      <c r="J52" s="183"/>
    </row>
    <row r="53" spans="1:10" ht="15" customHeight="1">
      <c r="A53" s="487" t="s">
        <v>199</v>
      </c>
      <c r="B53" s="487"/>
      <c r="C53" s="488"/>
      <c r="D53" s="183">
        <v>2202</v>
      </c>
      <c r="E53" s="183">
        <f>SUM(F53:G53)</f>
        <v>797</v>
      </c>
      <c r="F53" s="183">
        <v>707</v>
      </c>
      <c r="G53" s="183">
        <v>90</v>
      </c>
      <c r="H53" s="183">
        <v>1405</v>
      </c>
      <c r="I53" s="183">
        <v>1255</v>
      </c>
      <c r="J53" s="183">
        <v>150</v>
      </c>
    </row>
    <row r="54" spans="1:10" ht="6" customHeight="1">
      <c r="A54" s="331"/>
      <c r="B54" s="331"/>
      <c r="C54" s="342"/>
      <c r="D54" s="244"/>
      <c r="E54" s="244"/>
      <c r="F54" s="244"/>
      <c r="G54" s="244"/>
      <c r="H54" s="244"/>
      <c r="I54" s="244"/>
      <c r="J54" s="244"/>
    </row>
    <row r="55" spans="1:10" ht="13.5">
      <c r="A55" s="376" t="s">
        <v>345</v>
      </c>
      <c r="B55" s="167"/>
      <c r="C55" s="370"/>
      <c r="D55" s="370"/>
      <c r="E55" s="370"/>
      <c r="F55" s="370"/>
      <c r="G55" s="370"/>
      <c r="H55" s="370"/>
      <c r="I55" s="167"/>
      <c r="J55" s="167"/>
    </row>
    <row r="56" spans="2:8" ht="13.5">
      <c r="B56" s="108"/>
      <c r="C56" s="108"/>
      <c r="D56" s="108"/>
      <c r="E56" s="108"/>
      <c r="F56" s="108"/>
      <c r="G56" s="108"/>
      <c r="H56" s="108"/>
    </row>
    <row r="58" ht="13.5">
      <c r="F58" s="85"/>
    </row>
  </sheetData>
  <mergeCells count="49">
    <mergeCell ref="A27:C27"/>
    <mergeCell ref="A4:B5"/>
    <mergeCell ref="A8:B8"/>
    <mergeCell ref="A7:B7"/>
    <mergeCell ref="A9:B9"/>
    <mergeCell ref="A10:B10"/>
    <mergeCell ref="A11:B11"/>
    <mergeCell ref="A26:C26"/>
    <mergeCell ref="A21:C24"/>
    <mergeCell ref="C4:C5"/>
    <mergeCell ref="A28:C28"/>
    <mergeCell ref="B30:C30"/>
    <mergeCell ref="B31:C31"/>
    <mergeCell ref="A33:C33"/>
    <mergeCell ref="B29:C29"/>
    <mergeCell ref="B34:C34"/>
    <mergeCell ref="A32:C32"/>
    <mergeCell ref="B35:C35"/>
    <mergeCell ref="B36:C36"/>
    <mergeCell ref="A53:C53"/>
    <mergeCell ref="B43:C43"/>
    <mergeCell ref="B44:C44"/>
    <mergeCell ref="B45:C45"/>
    <mergeCell ref="B49:C49"/>
    <mergeCell ref="A52:C52"/>
    <mergeCell ref="B51:C51"/>
    <mergeCell ref="B47:C47"/>
    <mergeCell ref="B48:C48"/>
    <mergeCell ref="B50:C50"/>
    <mergeCell ref="B41:C41"/>
    <mergeCell ref="B46:C46"/>
    <mergeCell ref="B42:C42"/>
    <mergeCell ref="A37:C37"/>
    <mergeCell ref="A38:C38"/>
    <mergeCell ref="B39:C39"/>
    <mergeCell ref="B40:C40"/>
    <mergeCell ref="G39:G40"/>
    <mergeCell ref="F39:F40"/>
    <mergeCell ref="D39:D40"/>
    <mergeCell ref="H39:H40"/>
    <mergeCell ref="E39:E40"/>
    <mergeCell ref="E22:E24"/>
    <mergeCell ref="D21:D24"/>
    <mergeCell ref="F4:H4"/>
    <mergeCell ref="D4:D5"/>
    <mergeCell ref="I39:I40"/>
    <mergeCell ref="J39:J40"/>
    <mergeCell ref="I4:K4"/>
    <mergeCell ref="H22:H2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&amp;L&amp;8 50　　　　人　口
  （ 国勢調査 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L35" sqref="L35"/>
    </sheetView>
  </sheetViews>
  <sheetFormatPr defaultColWidth="9.00390625" defaultRowHeight="13.5"/>
  <cols>
    <col min="1" max="12" width="7.50390625" style="98" customWidth="1"/>
    <col min="13" max="16384" width="9.00390625" style="98" customWidth="1"/>
  </cols>
  <sheetData>
    <row r="1" spans="1:12" ht="26.2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22.5" customHeight="1">
      <c r="A2" s="149" t="s">
        <v>475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2:12" ht="13.5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384" t="s">
        <v>255</v>
      </c>
    </row>
    <row r="4" spans="1:12" ht="13.5">
      <c r="A4" s="758" t="s">
        <v>51</v>
      </c>
      <c r="B4" s="758" t="s">
        <v>218</v>
      </c>
      <c r="C4" s="361" t="s">
        <v>23</v>
      </c>
      <c r="D4" s="361" t="s">
        <v>6</v>
      </c>
      <c r="E4" s="756" t="s">
        <v>219</v>
      </c>
      <c r="F4" s="386" t="s">
        <v>218</v>
      </c>
      <c r="G4" s="760" t="s">
        <v>51</v>
      </c>
      <c r="H4" s="758" t="s">
        <v>218</v>
      </c>
      <c r="I4" s="361" t="s">
        <v>23</v>
      </c>
      <c r="J4" s="361" t="s">
        <v>6</v>
      </c>
      <c r="K4" s="756" t="s">
        <v>219</v>
      </c>
      <c r="L4" s="386" t="s">
        <v>218</v>
      </c>
    </row>
    <row r="5" spans="1:12" ht="13.5">
      <c r="A5" s="759"/>
      <c r="B5" s="759"/>
      <c r="C5" s="387" t="s">
        <v>472</v>
      </c>
      <c r="D5" s="362" t="s">
        <v>351</v>
      </c>
      <c r="E5" s="757"/>
      <c r="F5" s="388" t="s">
        <v>235</v>
      </c>
      <c r="G5" s="761"/>
      <c r="H5" s="759"/>
      <c r="I5" s="387" t="s">
        <v>473</v>
      </c>
      <c r="J5" s="362" t="s">
        <v>351</v>
      </c>
      <c r="K5" s="757"/>
      <c r="L5" s="388" t="s">
        <v>235</v>
      </c>
    </row>
    <row r="6" spans="1:12" ht="5.25" customHeight="1">
      <c r="A6" s="385"/>
      <c r="B6" s="100"/>
      <c r="C6" s="126"/>
      <c r="D6" s="100"/>
      <c r="E6" s="100"/>
      <c r="F6" s="100"/>
      <c r="G6" s="395"/>
      <c r="H6" s="100"/>
      <c r="I6" s="126"/>
      <c r="J6" s="100"/>
      <c r="K6" s="100"/>
      <c r="L6" s="100"/>
    </row>
    <row r="7" spans="1:12" ht="13.5">
      <c r="A7" s="399" t="s">
        <v>9</v>
      </c>
      <c r="B7" s="113">
        <v>193465</v>
      </c>
      <c r="C7" s="127">
        <v>24.38</v>
      </c>
      <c r="D7" s="113">
        <f>B7/C7</f>
        <v>7935.397867104184</v>
      </c>
      <c r="E7" s="113">
        <f>SUM(E9:E15)+SUM(E17:E22)+SUM(E24:E29)+SUM(E31:E33)+SUM(E35:E37)+SUM(E39:E42)+SUM(E44:E49)+SUM(E51:E54)+SUM(K9:K14)+SUM(K16:K20)+SUM(K23:K30)+SUM(K32:K37)+SUM(K40:K45)+SUM(K47:K52)+K21</f>
        <v>172563</v>
      </c>
      <c r="F7" s="128">
        <f>B7/E7*100</f>
        <v>112.11267768872817</v>
      </c>
      <c r="G7" s="396"/>
      <c r="H7" s="113"/>
      <c r="I7" s="127"/>
      <c r="J7" s="113"/>
      <c r="K7" s="113"/>
      <c r="L7" s="128"/>
    </row>
    <row r="8" spans="1:12" ht="13.5">
      <c r="A8" s="400" t="s">
        <v>32</v>
      </c>
      <c r="B8" s="113">
        <f>SUM(B9:B15)</f>
        <v>14927</v>
      </c>
      <c r="C8" s="127">
        <f>SUM(C9:C15)</f>
        <v>1.7500000000000002</v>
      </c>
      <c r="D8" s="113">
        <f aca="true" t="shared" si="0" ref="D8:D54">B8/C8</f>
        <v>8529.714285714284</v>
      </c>
      <c r="E8" s="113">
        <f>SUM(E9:E15)</f>
        <v>20349</v>
      </c>
      <c r="F8" s="128">
        <f aca="true" t="shared" si="1" ref="F8:F54">B8/E8*100</f>
        <v>73.35495601749471</v>
      </c>
      <c r="G8" s="397" t="s">
        <v>52</v>
      </c>
      <c r="H8" s="113">
        <v>10045</v>
      </c>
      <c r="I8" s="127">
        <v>1.72</v>
      </c>
      <c r="J8" s="113">
        <f aca="true" t="shared" si="2" ref="J8:J20">H8/I8</f>
        <v>5840.116279069767</v>
      </c>
      <c r="K8" s="113">
        <v>13614</v>
      </c>
      <c r="L8" s="128">
        <f aca="true" t="shared" si="3" ref="L8:L20">H8/K8*100</f>
        <v>73.78433965035993</v>
      </c>
    </row>
    <row r="9" spans="1:12" ht="13.5">
      <c r="A9" s="401" t="s">
        <v>236</v>
      </c>
      <c r="B9" s="389">
        <v>3744</v>
      </c>
      <c r="C9" s="390">
        <v>0.24</v>
      </c>
      <c r="D9" s="389">
        <f t="shared" si="0"/>
        <v>15600</v>
      </c>
      <c r="E9" s="389">
        <v>4071</v>
      </c>
      <c r="F9" s="391">
        <f t="shared" si="1"/>
        <v>91.96757553426677</v>
      </c>
      <c r="G9" s="398" t="s">
        <v>236</v>
      </c>
      <c r="H9" s="389">
        <v>1258</v>
      </c>
      <c r="I9" s="390">
        <v>0.2</v>
      </c>
      <c r="J9" s="389">
        <f t="shared" si="2"/>
        <v>6290</v>
      </c>
      <c r="K9" s="389">
        <v>1164</v>
      </c>
      <c r="L9" s="391">
        <f t="shared" si="3"/>
        <v>108.07560137457044</v>
      </c>
    </row>
    <row r="10" spans="1:12" ht="13.5">
      <c r="A10" s="401" t="s">
        <v>237</v>
      </c>
      <c r="B10" s="389">
        <v>2094</v>
      </c>
      <c r="C10" s="390">
        <v>0.24</v>
      </c>
      <c r="D10" s="389">
        <f t="shared" si="0"/>
        <v>8725</v>
      </c>
      <c r="E10" s="389">
        <v>3282</v>
      </c>
      <c r="F10" s="391">
        <f t="shared" si="1"/>
        <v>63.80255941499085</v>
      </c>
      <c r="G10" s="398" t="s">
        <v>237</v>
      </c>
      <c r="H10" s="389">
        <v>2385</v>
      </c>
      <c r="I10" s="390">
        <v>0.26</v>
      </c>
      <c r="J10" s="389">
        <f t="shared" si="2"/>
        <v>9173.076923076922</v>
      </c>
      <c r="K10" s="389">
        <v>3147</v>
      </c>
      <c r="L10" s="391">
        <f t="shared" si="3"/>
        <v>75.78646329837942</v>
      </c>
    </row>
    <row r="11" spans="1:12" ht="13.5">
      <c r="A11" s="401" t="s">
        <v>238</v>
      </c>
      <c r="B11" s="389">
        <v>704</v>
      </c>
      <c r="C11" s="390">
        <v>0.29</v>
      </c>
      <c r="D11" s="389">
        <f t="shared" si="0"/>
        <v>2427.586206896552</v>
      </c>
      <c r="E11" s="389">
        <v>853</v>
      </c>
      <c r="F11" s="391">
        <f t="shared" si="1"/>
        <v>82.53223915592028</v>
      </c>
      <c r="G11" s="398" t="s">
        <v>238</v>
      </c>
      <c r="H11" s="389">
        <v>911</v>
      </c>
      <c r="I11" s="390">
        <v>0.15</v>
      </c>
      <c r="J11" s="389">
        <f t="shared" si="2"/>
        <v>6073.333333333334</v>
      </c>
      <c r="K11" s="389">
        <v>1260</v>
      </c>
      <c r="L11" s="391">
        <f t="shared" si="3"/>
        <v>72.3015873015873</v>
      </c>
    </row>
    <row r="12" spans="1:12" ht="13.5">
      <c r="A12" s="401" t="s">
        <v>239</v>
      </c>
      <c r="B12" s="389">
        <v>1682</v>
      </c>
      <c r="C12" s="390">
        <v>0.17</v>
      </c>
      <c r="D12" s="389">
        <f t="shared" si="0"/>
        <v>9894.117647058823</v>
      </c>
      <c r="E12" s="389">
        <v>1873</v>
      </c>
      <c r="F12" s="391">
        <f t="shared" si="1"/>
        <v>89.80245595301655</v>
      </c>
      <c r="G12" s="398" t="s">
        <v>239</v>
      </c>
      <c r="H12" s="389">
        <v>2176</v>
      </c>
      <c r="I12" s="390">
        <v>0.38</v>
      </c>
      <c r="J12" s="389">
        <f t="shared" si="2"/>
        <v>5726.315789473684</v>
      </c>
      <c r="K12" s="389">
        <v>3605</v>
      </c>
      <c r="L12" s="391">
        <f t="shared" si="3"/>
        <v>60.36061026352289</v>
      </c>
    </row>
    <row r="13" spans="1:12" ht="13.5">
      <c r="A13" s="401" t="s">
        <v>240</v>
      </c>
      <c r="B13" s="389">
        <v>792</v>
      </c>
      <c r="C13" s="390">
        <v>0.15</v>
      </c>
      <c r="D13" s="389">
        <f t="shared" si="0"/>
        <v>5280</v>
      </c>
      <c r="E13" s="389">
        <v>1514</v>
      </c>
      <c r="F13" s="391">
        <f t="shared" si="1"/>
        <v>52.3117569352708</v>
      </c>
      <c r="G13" s="398" t="s">
        <v>240</v>
      </c>
      <c r="H13" s="389">
        <v>2641</v>
      </c>
      <c r="I13" s="390">
        <v>0.49</v>
      </c>
      <c r="J13" s="389">
        <f t="shared" si="2"/>
        <v>5389.795918367347</v>
      </c>
      <c r="K13" s="389">
        <v>3055</v>
      </c>
      <c r="L13" s="391">
        <f t="shared" si="3"/>
        <v>86.44844517184943</v>
      </c>
    </row>
    <row r="14" spans="1:12" ht="13.5">
      <c r="A14" s="401" t="s">
        <v>241</v>
      </c>
      <c r="B14" s="389">
        <v>3560</v>
      </c>
      <c r="C14" s="390">
        <v>0.4</v>
      </c>
      <c r="D14" s="389">
        <v>7771</v>
      </c>
      <c r="E14" s="389">
        <v>5401</v>
      </c>
      <c r="F14" s="391">
        <f t="shared" si="1"/>
        <v>65.91371968154046</v>
      </c>
      <c r="G14" s="398" t="s">
        <v>241</v>
      </c>
      <c r="H14" s="389">
        <v>674</v>
      </c>
      <c r="I14" s="390">
        <v>0.23</v>
      </c>
      <c r="J14" s="389">
        <f t="shared" si="2"/>
        <v>2930.4347826086955</v>
      </c>
      <c r="K14" s="389">
        <v>1383</v>
      </c>
      <c r="L14" s="391">
        <f t="shared" si="3"/>
        <v>48.73463485177151</v>
      </c>
    </row>
    <row r="15" spans="1:12" ht="13.5">
      <c r="A15" s="401" t="s">
        <v>242</v>
      </c>
      <c r="B15" s="389">
        <v>2351</v>
      </c>
      <c r="C15" s="390">
        <v>0.26</v>
      </c>
      <c r="D15" s="389">
        <f t="shared" si="0"/>
        <v>9042.307692307691</v>
      </c>
      <c r="E15" s="389">
        <v>3355</v>
      </c>
      <c r="F15" s="391">
        <f t="shared" si="1"/>
        <v>70.07451564828614</v>
      </c>
      <c r="G15" s="397" t="s">
        <v>53</v>
      </c>
      <c r="H15" s="113">
        <v>9954</v>
      </c>
      <c r="I15" s="127">
        <v>1.15</v>
      </c>
      <c r="J15" s="113">
        <f t="shared" si="2"/>
        <v>8655.652173913044</v>
      </c>
      <c r="K15" s="113">
        <v>9008</v>
      </c>
      <c r="L15" s="128">
        <f t="shared" si="3"/>
        <v>110.5017761989343</v>
      </c>
    </row>
    <row r="16" spans="1:12" ht="13.5">
      <c r="A16" s="399" t="s">
        <v>40</v>
      </c>
      <c r="B16" s="113">
        <f>SUM(B17:B22)</f>
        <v>17805</v>
      </c>
      <c r="C16" s="127">
        <v>1.32</v>
      </c>
      <c r="D16" s="113">
        <f t="shared" si="0"/>
        <v>13488.636363636362</v>
      </c>
      <c r="E16" s="113">
        <f>SUM(E17:E22)</f>
        <v>9552</v>
      </c>
      <c r="F16" s="128">
        <f t="shared" si="1"/>
        <v>186.40075376884423</v>
      </c>
      <c r="G16" s="398" t="s">
        <v>236</v>
      </c>
      <c r="H16" s="389">
        <v>2202</v>
      </c>
      <c r="I16" s="390">
        <v>0.21</v>
      </c>
      <c r="J16" s="389">
        <f t="shared" si="2"/>
        <v>10485.714285714286</v>
      </c>
      <c r="K16" s="389">
        <v>2263</v>
      </c>
      <c r="L16" s="391">
        <f t="shared" si="3"/>
        <v>97.3044631020769</v>
      </c>
    </row>
    <row r="17" spans="1:12" ht="13.5">
      <c r="A17" s="401" t="s">
        <v>236</v>
      </c>
      <c r="B17" s="389">
        <v>2668</v>
      </c>
      <c r="C17" s="390">
        <v>0.28</v>
      </c>
      <c r="D17" s="389">
        <f t="shared" si="0"/>
        <v>9528.571428571428</v>
      </c>
      <c r="E17" s="389">
        <v>2163</v>
      </c>
      <c r="F17" s="391">
        <f t="shared" si="1"/>
        <v>123.34720295885344</v>
      </c>
      <c r="G17" s="398" t="s">
        <v>237</v>
      </c>
      <c r="H17" s="389">
        <v>657</v>
      </c>
      <c r="I17" s="390">
        <v>0.18</v>
      </c>
      <c r="J17" s="389">
        <f t="shared" si="2"/>
        <v>3650</v>
      </c>
      <c r="K17" s="389">
        <v>902</v>
      </c>
      <c r="L17" s="391">
        <f t="shared" si="3"/>
        <v>72.83813747228382</v>
      </c>
    </row>
    <row r="18" spans="1:12" ht="13.5">
      <c r="A18" s="401" t="s">
        <v>237</v>
      </c>
      <c r="B18" s="389">
        <v>5156</v>
      </c>
      <c r="C18" s="390">
        <v>0.23</v>
      </c>
      <c r="D18" s="389">
        <f t="shared" si="0"/>
        <v>22417.391304347824</v>
      </c>
      <c r="E18" s="389">
        <v>2361</v>
      </c>
      <c r="F18" s="391">
        <f t="shared" si="1"/>
        <v>218.38204150783565</v>
      </c>
      <c r="G18" s="398" t="s">
        <v>238</v>
      </c>
      <c r="H18" s="389">
        <v>1025</v>
      </c>
      <c r="I18" s="390">
        <v>0.19</v>
      </c>
      <c r="J18" s="389">
        <f t="shared" si="2"/>
        <v>5394.736842105263</v>
      </c>
      <c r="K18" s="389">
        <v>1529</v>
      </c>
      <c r="L18" s="391">
        <f t="shared" si="3"/>
        <v>67.0372792674951</v>
      </c>
    </row>
    <row r="19" spans="1:12" ht="13.5">
      <c r="A19" s="401" t="s">
        <v>238</v>
      </c>
      <c r="B19" s="389">
        <v>7206</v>
      </c>
      <c r="C19" s="390">
        <v>0.2</v>
      </c>
      <c r="D19" s="389">
        <v>27091</v>
      </c>
      <c r="E19" s="389">
        <v>1438</v>
      </c>
      <c r="F19" s="391">
        <f t="shared" si="1"/>
        <v>501.11265646731573</v>
      </c>
      <c r="G19" s="398" t="s">
        <v>239</v>
      </c>
      <c r="H19" s="389">
        <v>2826</v>
      </c>
      <c r="I19" s="390">
        <v>0.43</v>
      </c>
      <c r="J19" s="389">
        <f t="shared" si="2"/>
        <v>6572.093023255814</v>
      </c>
      <c r="K19" s="389">
        <v>4174</v>
      </c>
      <c r="L19" s="391">
        <f t="shared" si="3"/>
        <v>67.70483948251078</v>
      </c>
    </row>
    <row r="20" spans="1:12" ht="13.5">
      <c r="A20" s="401" t="s">
        <v>239</v>
      </c>
      <c r="B20" s="389">
        <v>1321</v>
      </c>
      <c r="C20" s="390">
        <v>0.24</v>
      </c>
      <c r="D20" s="389">
        <f t="shared" si="0"/>
        <v>5504.166666666667</v>
      </c>
      <c r="E20" s="389">
        <v>2152</v>
      </c>
      <c r="F20" s="391">
        <f t="shared" si="1"/>
        <v>61.38475836431226</v>
      </c>
      <c r="G20" s="398" t="s">
        <v>240</v>
      </c>
      <c r="H20" s="389">
        <v>3244</v>
      </c>
      <c r="I20" s="390">
        <v>0.14</v>
      </c>
      <c r="J20" s="389">
        <f t="shared" si="2"/>
        <v>23171.42857142857</v>
      </c>
      <c r="K20" s="389">
        <v>140</v>
      </c>
      <c r="L20" s="391">
        <f t="shared" si="3"/>
        <v>2317.142857142857</v>
      </c>
    </row>
    <row r="21" spans="1:12" ht="13.5">
      <c r="A21" s="401" t="s">
        <v>240</v>
      </c>
      <c r="B21" s="389">
        <v>700</v>
      </c>
      <c r="C21" s="390">
        <v>0.16</v>
      </c>
      <c r="D21" s="389">
        <f t="shared" si="0"/>
        <v>4375</v>
      </c>
      <c r="E21" s="389">
        <v>885</v>
      </c>
      <c r="F21" s="391">
        <f t="shared" si="1"/>
        <v>79.09604519774011</v>
      </c>
      <c r="G21" s="397" t="s">
        <v>60</v>
      </c>
      <c r="H21" s="113">
        <v>3943</v>
      </c>
      <c r="I21" s="127">
        <v>2.31</v>
      </c>
      <c r="J21" s="113">
        <f aca="true" t="shared" si="4" ref="J21:J36">H21/I21</f>
        <v>1706.9264069264068</v>
      </c>
      <c r="K21" s="113">
        <v>1008</v>
      </c>
      <c r="L21" s="128">
        <f>H21/K21*100</f>
        <v>391.17063492063494</v>
      </c>
    </row>
    <row r="22" spans="1:12" ht="13.5">
      <c r="A22" s="401" t="s">
        <v>241</v>
      </c>
      <c r="B22" s="389">
        <v>754</v>
      </c>
      <c r="C22" s="390">
        <v>0.22</v>
      </c>
      <c r="D22" s="389">
        <f t="shared" si="0"/>
        <v>3427.2727272727275</v>
      </c>
      <c r="E22" s="389">
        <v>553</v>
      </c>
      <c r="F22" s="391">
        <f t="shared" si="1"/>
        <v>136.3471971066908</v>
      </c>
      <c r="G22" s="397" t="s">
        <v>54</v>
      </c>
      <c r="H22" s="113">
        <v>7508</v>
      </c>
      <c r="I22" s="127">
        <v>2.08</v>
      </c>
      <c r="J22" s="113">
        <f t="shared" si="4"/>
        <v>3609.6153846153843</v>
      </c>
      <c r="K22" s="113">
        <v>15044</v>
      </c>
      <c r="L22" s="128">
        <f>H22/K22*100</f>
        <v>49.90693964371178</v>
      </c>
    </row>
    <row r="23" spans="1:12" ht="13.5">
      <c r="A23" s="399" t="s">
        <v>41</v>
      </c>
      <c r="B23" s="113">
        <f>SUM(B24:B29)</f>
        <v>26399</v>
      </c>
      <c r="C23" s="33">
        <v>1.42</v>
      </c>
      <c r="D23" s="113">
        <f t="shared" si="0"/>
        <v>18590.845070422536</v>
      </c>
      <c r="E23" s="113">
        <f>SUM(E24:E29)</f>
        <v>16307</v>
      </c>
      <c r="F23" s="128">
        <f t="shared" si="1"/>
        <v>161.88753296130497</v>
      </c>
      <c r="G23" s="398" t="s">
        <v>236</v>
      </c>
      <c r="H23" s="389">
        <v>705</v>
      </c>
      <c r="I23" s="390">
        <v>0.26</v>
      </c>
      <c r="J23" s="389">
        <f t="shared" si="4"/>
        <v>2711.5384615384614</v>
      </c>
      <c r="K23" s="389">
        <v>1033</v>
      </c>
      <c r="L23" s="391">
        <f aca="true" t="shared" si="5" ref="L23:L29">H23/K23*100</f>
        <v>68.24782187802518</v>
      </c>
    </row>
    <row r="24" spans="1:12" ht="13.5">
      <c r="A24" s="401" t="s">
        <v>236</v>
      </c>
      <c r="B24" s="389">
        <v>8420</v>
      </c>
      <c r="C24" s="390">
        <v>0.27</v>
      </c>
      <c r="D24" s="389">
        <f t="shared" si="0"/>
        <v>31185.185185185182</v>
      </c>
      <c r="E24" s="389">
        <v>4564</v>
      </c>
      <c r="F24" s="391">
        <f t="shared" si="1"/>
        <v>184.48729184925503</v>
      </c>
      <c r="G24" s="398" t="s">
        <v>237</v>
      </c>
      <c r="H24" s="389">
        <v>1045</v>
      </c>
      <c r="I24" s="390">
        <v>0.33</v>
      </c>
      <c r="J24" s="389">
        <f t="shared" si="4"/>
        <v>3166.6666666666665</v>
      </c>
      <c r="K24" s="389">
        <v>1780</v>
      </c>
      <c r="L24" s="391">
        <f t="shared" si="5"/>
        <v>58.70786516853933</v>
      </c>
    </row>
    <row r="25" spans="1:12" ht="13.5">
      <c r="A25" s="401" t="s">
        <v>237</v>
      </c>
      <c r="B25" s="389">
        <v>5986</v>
      </c>
      <c r="C25" s="390">
        <v>0.19</v>
      </c>
      <c r="D25" s="389">
        <f t="shared" si="0"/>
        <v>31505.263157894737</v>
      </c>
      <c r="E25" s="389">
        <v>2534</v>
      </c>
      <c r="F25" s="391">
        <f t="shared" si="1"/>
        <v>236.22730860299922</v>
      </c>
      <c r="G25" s="398" t="s">
        <v>238</v>
      </c>
      <c r="H25" s="389">
        <v>643</v>
      </c>
      <c r="I25" s="390">
        <v>0.23</v>
      </c>
      <c r="J25" s="389">
        <f t="shared" si="4"/>
        <v>2795.6521739130435</v>
      </c>
      <c r="K25" s="389">
        <v>1216</v>
      </c>
      <c r="L25" s="391">
        <f t="shared" si="5"/>
        <v>52.87828947368421</v>
      </c>
    </row>
    <row r="26" spans="1:12" ht="13.5">
      <c r="A26" s="401" t="s">
        <v>238</v>
      </c>
      <c r="B26" s="389">
        <v>3616</v>
      </c>
      <c r="C26" s="390">
        <v>0.15</v>
      </c>
      <c r="D26" s="389">
        <f t="shared" si="0"/>
        <v>24106.666666666668</v>
      </c>
      <c r="E26" s="389">
        <v>1770</v>
      </c>
      <c r="F26" s="391">
        <f t="shared" si="1"/>
        <v>204.29378531073445</v>
      </c>
      <c r="G26" s="398" t="s">
        <v>239</v>
      </c>
      <c r="H26" s="389">
        <v>1131</v>
      </c>
      <c r="I26" s="390">
        <v>0.27</v>
      </c>
      <c r="J26" s="389">
        <f t="shared" si="4"/>
        <v>4188.888888888889</v>
      </c>
      <c r="K26" s="389">
        <v>2328</v>
      </c>
      <c r="L26" s="391">
        <f t="shared" si="5"/>
        <v>48.58247422680412</v>
      </c>
    </row>
    <row r="27" spans="1:12" ht="13.5">
      <c r="A27" s="401" t="s">
        <v>239</v>
      </c>
      <c r="B27" s="389">
        <v>2927</v>
      </c>
      <c r="C27" s="390">
        <v>0.14</v>
      </c>
      <c r="D27" s="389">
        <f t="shared" si="0"/>
        <v>20907.142857142855</v>
      </c>
      <c r="E27" s="389">
        <v>1229</v>
      </c>
      <c r="F27" s="391">
        <f t="shared" si="1"/>
        <v>238.1611065907242</v>
      </c>
      <c r="G27" s="398" t="s">
        <v>240</v>
      </c>
      <c r="H27" s="389">
        <v>435</v>
      </c>
      <c r="I27" s="390">
        <v>0.2</v>
      </c>
      <c r="J27" s="389">
        <f t="shared" si="4"/>
        <v>2175</v>
      </c>
      <c r="K27" s="389">
        <v>725</v>
      </c>
      <c r="L27" s="391">
        <f t="shared" si="5"/>
        <v>60</v>
      </c>
    </row>
    <row r="28" spans="1:12" ht="13.5">
      <c r="A28" s="401" t="s">
        <v>240</v>
      </c>
      <c r="B28" s="389">
        <v>1928</v>
      </c>
      <c r="C28" s="390">
        <v>0.32</v>
      </c>
      <c r="D28" s="389">
        <f t="shared" si="0"/>
        <v>6025</v>
      </c>
      <c r="E28" s="389">
        <v>2114</v>
      </c>
      <c r="F28" s="391">
        <f t="shared" si="1"/>
        <v>91.20151371807</v>
      </c>
      <c r="G28" s="398" t="s">
        <v>241</v>
      </c>
      <c r="H28" s="389">
        <v>628</v>
      </c>
      <c r="I28" s="390">
        <v>0.23</v>
      </c>
      <c r="J28" s="389">
        <f t="shared" si="4"/>
        <v>2730.4347826086955</v>
      </c>
      <c r="K28" s="389">
        <v>1753</v>
      </c>
      <c r="L28" s="391">
        <f t="shared" si="5"/>
        <v>35.824301197946376</v>
      </c>
    </row>
    <row r="29" spans="1:12" ht="13.5">
      <c r="A29" s="401" t="s">
        <v>241</v>
      </c>
      <c r="B29" s="389">
        <v>3522</v>
      </c>
      <c r="C29" s="390">
        <v>0.34</v>
      </c>
      <c r="D29" s="389">
        <f t="shared" si="0"/>
        <v>10358.823529411764</v>
      </c>
      <c r="E29" s="389">
        <v>4096</v>
      </c>
      <c r="F29" s="391">
        <f t="shared" si="1"/>
        <v>85.986328125</v>
      </c>
      <c r="G29" s="398" t="s">
        <v>242</v>
      </c>
      <c r="H29" s="389">
        <v>1042</v>
      </c>
      <c r="I29" s="390">
        <v>0.23</v>
      </c>
      <c r="J29" s="389">
        <f t="shared" si="4"/>
        <v>4530.434782608695</v>
      </c>
      <c r="K29" s="389">
        <v>2687</v>
      </c>
      <c r="L29" s="391">
        <f t="shared" si="5"/>
        <v>38.77930777819129</v>
      </c>
    </row>
    <row r="30" spans="1:12" ht="13.5">
      <c r="A30" s="407" t="s">
        <v>42</v>
      </c>
      <c r="B30" s="113">
        <f>SUM(B31:B33)</f>
        <v>7171</v>
      </c>
      <c r="C30" s="127">
        <f>SUM(C31:C33)</f>
        <v>0.74</v>
      </c>
      <c r="D30" s="113">
        <f t="shared" si="0"/>
        <v>9690.54054054054</v>
      </c>
      <c r="E30" s="113">
        <f>SUM(E31:E33)</f>
        <v>10160</v>
      </c>
      <c r="F30" s="128">
        <f t="shared" si="1"/>
        <v>70.58070866141732</v>
      </c>
      <c r="G30" s="398" t="s">
        <v>243</v>
      </c>
      <c r="H30" s="389">
        <v>1879</v>
      </c>
      <c r="I30" s="390">
        <v>0.34</v>
      </c>
      <c r="J30" s="389">
        <f t="shared" si="4"/>
        <v>5526.470588235294</v>
      </c>
      <c r="K30" s="389">
        <v>3522</v>
      </c>
      <c r="L30" s="391">
        <f aca="true" t="shared" si="6" ref="L30:L36">H30/K30*100</f>
        <v>53.3503691084611</v>
      </c>
    </row>
    <row r="31" spans="1:12" ht="13.5">
      <c r="A31" s="401" t="s">
        <v>236</v>
      </c>
      <c r="B31" s="389">
        <v>1788</v>
      </c>
      <c r="C31" s="390">
        <v>0.18</v>
      </c>
      <c r="D31" s="389">
        <f t="shared" si="0"/>
        <v>9933.333333333334</v>
      </c>
      <c r="E31" s="389">
        <v>3550</v>
      </c>
      <c r="F31" s="391">
        <f t="shared" si="1"/>
        <v>50.36619718309859</v>
      </c>
      <c r="G31" s="397" t="s">
        <v>56</v>
      </c>
      <c r="H31" s="113">
        <v>8317</v>
      </c>
      <c r="I31" s="127">
        <v>1.82</v>
      </c>
      <c r="J31" s="113">
        <f t="shared" si="4"/>
        <v>4569.780219780219</v>
      </c>
      <c r="K31" s="113">
        <v>10513</v>
      </c>
      <c r="L31" s="128">
        <f t="shared" si="6"/>
        <v>79.11157614382194</v>
      </c>
    </row>
    <row r="32" spans="1:12" ht="13.5">
      <c r="A32" s="401" t="s">
        <v>237</v>
      </c>
      <c r="B32" s="389">
        <v>3403</v>
      </c>
      <c r="C32" s="390">
        <v>0.32</v>
      </c>
      <c r="D32" s="389">
        <v>11616</v>
      </c>
      <c r="E32" s="389">
        <v>4693</v>
      </c>
      <c r="F32" s="391">
        <f t="shared" si="1"/>
        <v>72.51225229064563</v>
      </c>
      <c r="G32" s="398" t="s">
        <v>236</v>
      </c>
      <c r="H32" s="389">
        <v>2195</v>
      </c>
      <c r="I32" s="390">
        <v>0.25</v>
      </c>
      <c r="J32" s="389">
        <f t="shared" si="4"/>
        <v>8780</v>
      </c>
      <c r="K32" s="389">
        <v>3187</v>
      </c>
      <c r="L32" s="391">
        <f t="shared" si="6"/>
        <v>68.87354879196737</v>
      </c>
    </row>
    <row r="33" spans="1:12" ht="13.5">
      <c r="A33" s="401" t="s">
        <v>238</v>
      </c>
      <c r="B33" s="389">
        <v>1980</v>
      </c>
      <c r="C33" s="390">
        <v>0.24</v>
      </c>
      <c r="D33" s="389">
        <f t="shared" si="0"/>
        <v>8250</v>
      </c>
      <c r="E33" s="389">
        <v>1917</v>
      </c>
      <c r="F33" s="391">
        <f t="shared" si="1"/>
        <v>103.28638497652582</v>
      </c>
      <c r="G33" s="398" t="s">
        <v>237</v>
      </c>
      <c r="H33" s="389">
        <v>986</v>
      </c>
      <c r="I33" s="390">
        <v>0.19</v>
      </c>
      <c r="J33" s="389">
        <f t="shared" si="4"/>
        <v>5189.473684210527</v>
      </c>
      <c r="K33" s="389">
        <v>748</v>
      </c>
      <c r="L33" s="391">
        <f t="shared" si="6"/>
        <v>131.8181818181818</v>
      </c>
    </row>
    <row r="34" spans="1:12" ht="13.5">
      <c r="A34" s="399" t="s">
        <v>43</v>
      </c>
      <c r="B34" s="113">
        <v>40355</v>
      </c>
      <c r="C34" s="127">
        <v>1.02</v>
      </c>
      <c r="D34" s="113">
        <f t="shared" si="0"/>
        <v>39563.72549019608</v>
      </c>
      <c r="E34" s="113">
        <v>9697</v>
      </c>
      <c r="F34" s="128">
        <f t="shared" si="1"/>
        <v>416.15963700113434</v>
      </c>
      <c r="G34" s="398" t="s">
        <v>238</v>
      </c>
      <c r="H34" s="389">
        <v>1528</v>
      </c>
      <c r="I34" s="390">
        <v>0.28</v>
      </c>
      <c r="J34" s="389">
        <f t="shared" si="4"/>
        <v>5457.142857142857</v>
      </c>
      <c r="K34" s="389">
        <v>1351</v>
      </c>
      <c r="L34" s="391">
        <f t="shared" si="6"/>
        <v>113.10140636565507</v>
      </c>
    </row>
    <row r="35" spans="1:12" ht="13.5">
      <c r="A35" s="401" t="s">
        <v>236</v>
      </c>
      <c r="B35" s="389">
        <v>6891</v>
      </c>
      <c r="C35" s="390">
        <v>0.22</v>
      </c>
      <c r="D35" s="389">
        <f t="shared" si="0"/>
        <v>31322.727272727272</v>
      </c>
      <c r="E35" s="389">
        <v>2925</v>
      </c>
      <c r="F35" s="391">
        <f t="shared" si="1"/>
        <v>235.5897435897436</v>
      </c>
      <c r="G35" s="398" t="s">
        <v>239</v>
      </c>
      <c r="H35" s="389">
        <v>401</v>
      </c>
      <c r="I35" s="390">
        <v>0.23</v>
      </c>
      <c r="J35" s="389">
        <f t="shared" si="4"/>
        <v>1743.4782608695652</v>
      </c>
      <c r="K35" s="389">
        <v>848</v>
      </c>
      <c r="L35" s="391">
        <f t="shared" si="6"/>
        <v>47.2877358490566</v>
      </c>
    </row>
    <row r="36" spans="1:12" ht="13.5">
      <c r="A36" s="401" t="s">
        <v>237</v>
      </c>
      <c r="B36" s="389">
        <v>28296</v>
      </c>
      <c r="C36" s="390">
        <v>0.31</v>
      </c>
      <c r="D36" s="389">
        <f t="shared" si="0"/>
        <v>91277.41935483871</v>
      </c>
      <c r="E36" s="389">
        <v>2120</v>
      </c>
      <c r="F36" s="391">
        <f t="shared" si="1"/>
        <v>1334.7169811320755</v>
      </c>
      <c r="G36" s="398" t="s">
        <v>240</v>
      </c>
      <c r="H36" s="389">
        <v>3207</v>
      </c>
      <c r="I36" s="390">
        <v>0.38</v>
      </c>
      <c r="J36" s="389">
        <f t="shared" si="4"/>
        <v>8439.473684210527</v>
      </c>
      <c r="K36" s="389">
        <v>4379</v>
      </c>
      <c r="L36" s="391">
        <f t="shared" si="6"/>
        <v>73.23589860698789</v>
      </c>
    </row>
    <row r="37" spans="1:12" ht="13.5">
      <c r="A37" s="401" t="s">
        <v>238</v>
      </c>
      <c r="B37" s="389">
        <v>5168</v>
      </c>
      <c r="C37" s="390">
        <v>0.5</v>
      </c>
      <c r="D37" s="389">
        <v>10913</v>
      </c>
      <c r="E37" s="389">
        <v>4652</v>
      </c>
      <c r="F37" s="391">
        <f t="shared" si="1"/>
        <v>111.0920034393809</v>
      </c>
      <c r="G37" s="398" t="s">
        <v>241</v>
      </c>
      <c r="H37" s="420" t="s">
        <v>474</v>
      </c>
      <c r="I37" s="390">
        <v>0.3</v>
      </c>
      <c r="J37" s="420" t="s">
        <v>474</v>
      </c>
      <c r="K37" s="420" t="s">
        <v>474</v>
      </c>
      <c r="L37" s="420" t="s">
        <v>474</v>
      </c>
    </row>
    <row r="38" spans="1:12" ht="13.5">
      <c r="A38" s="399" t="s">
        <v>44</v>
      </c>
      <c r="B38" s="113">
        <v>9300</v>
      </c>
      <c r="C38" s="127">
        <v>0.88</v>
      </c>
      <c r="D38" s="113">
        <f t="shared" si="0"/>
        <v>10568.181818181818</v>
      </c>
      <c r="E38" s="113">
        <v>9900</v>
      </c>
      <c r="F38" s="128">
        <f t="shared" si="1"/>
        <v>93.93939393939394</v>
      </c>
      <c r="G38" s="398" t="s">
        <v>242</v>
      </c>
      <c r="H38" s="420" t="s">
        <v>474</v>
      </c>
      <c r="I38" s="390">
        <v>0.19</v>
      </c>
      <c r="J38" s="420" t="s">
        <v>474</v>
      </c>
      <c r="K38" s="420" t="s">
        <v>474</v>
      </c>
      <c r="L38" s="420" t="s">
        <v>474</v>
      </c>
    </row>
    <row r="39" spans="1:12" ht="13.5">
      <c r="A39" s="401" t="s">
        <v>236</v>
      </c>
      <c r="B39" s="389">
        <v>3559</v>
      </c>
      <c r="C39" s="390">
        <v>0.48</v>
      </c>
      <c r="D39" s="389">
        <f t="shared" si="0"/>
        <v>7414.583333333334</v>
      </c>
      <c r="E39" s="389">
        <v>2568</v>
      </c>
      <c r="F39" s="391">
        <f t="shared" si="1"/>
        <v>138.59034267912773</v>
      </c>
      <c r="G39" s="397" t="s">
        <v>58</v>
      </c>
      <c r="H39" s="113">
        <v>7392</v>
      </c>
      <c r="I39" s="127">
        <v>1.47</v>
      </c>
      <c r="J39" s="113">
        <f aca="true" t="shared" si="7" ref="J39:J52">H39/I39</f>
        <v>5028.571428571428</v>
      </c>
      <c r="K39" s="113">
        <v>13384</v>
      </c>
      <c r="L39" s="128">
        <f aca="true" t="shared" si="8" ref="L39:L52">H39/K39*100</f>
        <v>55.23012552301255</v>
      </c>
    </row>
    <row r="40" spans="1:12" ht="13.5">
      <c r="A40" s="401" t="s">
        <v>237</v>
      </c>
      <c r="B40" s="389">
        <v>2809</v>
      </c>
      <c r="C40" s="390">
        <v>0.23</v>
      </c>
      <c r="D40" s="389">
        <f t="shared" si="0"/>
        <v>12213.043478260868</v>
      </c>
      <c r="E40" s="389">
        <v>4243</v>
      </c>
      <c r="F40" s="391">
        <f t="shared" si="1"/>
        <v>66.20315814282347</v>
      </c>
      <c r="G40" s="398" t="s">
        <v>236</v>
      </c>
      <c r="H40" s="389">
        <v>891</v>
      </c>
      <c r="I40" s="390">
        <v>0.27</v>
      </c>
      <c r="J40" s="389">
        <f t="shared" si="7"/>
        <v>3300</v>
      </c>
      <c r="K40" s="389">
        <v>2272</v>
      </c>
      <c r="L40" s="391">
        <f t="shared" si="8"/>
        <v>39.21654929577465</v>
      </c>
    </row>
    <row r="41" spans="1:12" ht="13.5">
      <c r="A41" s="401" t="s">
        <v>238</v>
      </c>
      <c r="B41" s="389">
        <v>2932</v>
      </c>
      <c r="C41" s="390">
        <v>0.17</v>
      </c>
      <c r="D41" s="389">
        <f t="shared" si="0"/>
        <v>17247.05882352941</v>
      </c>
      <c r="E41" s="389">
        <v>3089</v>
      </c>
      <c r="F41" s="391">
        <f t="shared" si="1"/>
        <v>94.91744901262544</v>
      </c>
      <c r="G41" s="398" t="s">
        <v>237</v>
      </c>
      <c r="H41" s="389">
        <v>926</v>
      </c>
      <c r="I41" s="390">
        <v>0.29</v>
      </c>
      <c r="J41" s="389">
        <f t="shared" si="7"/>
        <v>3193.1034482758623</v>
      </c>
      <c r="K41" s="389">
        <v>1876</v>
      </c>
      <c r="L41" s="391">
        <f t="shared" si="8"/>
        <v>49.36034115138593</v>
      </c>
    </row>
    <row r="42" spans="1:12" ht="13.5">
      <c r="A42" s="399" t="s">
        <v>45</v>
      </c>
      <c r="B42" s="113">
        <v>4049</v>
      </c>
      <c r="C42" s="127">
        <v>1.71</v>
      </c>
      <c r="D42" s="113">
        <f t="shared" si="0"/>
        <v>2367.8362573099416</v>
      </c>
      <c r="E42" s="113">
        <v>2293</v>
      </c>
      <c r="F42" s="128">
        <f t="shared" si="1"/>
        <v>176.58089838639336</v>
      </c>
      <c r="G42" s="398" t="s">
        <v>238</v>
      </c>
      <c r="H42" s="389">
        <v>541</v>
      </c>
      <c r="I42" s="390">
        <v>0.17</v>
      </c>
      <c r="J42" s="389">
        <f t="shared" si="7"/>
        <v>3182.3529411764703</v>
      </c>
      <c r="K42" s="389">
        <v>825</v>
      </c>
      <c r="L42" s="391">
        <f t="shared" si="8"/>
        <v>65.57575757575758</v>
      </c>
    </row>
    <row r="43" spans="1:12" ht="13.5">
      <c r="A43" s="399" t="s">
        <v>46</v>
      </c>
      <c r="B43" s="113">
        <v>12216</v>
      </c>
      <c r="C43" s="127">
        <v>1.42</v>
      </c>
      <c r="D43" s="113">
        <f t="shared" si="0"/>
        <v>8602.81690140845</v>
      </c>
      <c r="E43" s="113">
        <v>12072</v>
      </c>
      <c r="F43" s="128">
        <f t="shared" si="1"/>
        <v>101.19284294234592</v>
      </c>
      <c r="G43" s="398" t="s">
        <v>239</v>
      </c>
      <c r="H43" s="389">
        <v>1407</v>
      </c>
      <c r="I43" s="390">
        <v>0.33</v>
      </c>
      <c r="J43" s="389">
        <f t="shared" si="7"/>
        <v>4263.636363636363</v>
      </c>
      <c r="K43" s="389">
        <v>1897</v>
      </c>
      <c r="L43" s="391">
        <f t="shared" si="8"/>
        <v>74.16974169741697</v>
      </c>
    </row>
    <row r="44" spans="1:12" ht="13.5">
      <c r="A44" s="401" t="s">
        <v>236</v>
      </c>
      <c r="B44" s="389">
        <v>1965</v>
      </c>
      <c r="C44" s="390">
        <v>0.35</v>
      </c>
      <c r="D44" s="389">
        <f t="shared" si="0"/>
        <v>5614.285714285715</v>
      </c>
      <c r="E44" s="389">
        <v>1607</v>
      </c>
      <c r="F44" s="391">
        <f t="shared" si="1"/>
        <v>122.2775357809583</v>
      </c>
      <c r="G44" s="398" t="s">
        <v>240</v>
      </c>
      <c r="H44" s="389">
        <v>2181</v>
      </c>
      <c r="I44" s="390">
        <v>0.15</v>
      </c>
      <c r="J44" s="389">
        <f t="shared" si="7"/>
        <v>14540</v>
      </c>
      <c r="K44" s="389">
        <v>2879</v>
      </c>
      <c r="L44" s="391">
        <f t="shared" si="8"/>
        <v>75.75547064953109</v>
      </c>
    </row>
    <row r="45" spans="1:12" ht="13.5">
      <c r="A45" s="401" t="s">
        <v>237</v>
      </c>
      <c r="B45" s="389">
        <v>3224</v>
      </c>
      <c r="C45" s="390">
        <v>0.3</v>
      </c>
      <c r="D45" s="389">
        <f t="shared" si="0"/>
        <v>10746.666666666668</v>
      </c>
      <c r="E45" s="389">
        <v>1915</v>
      </c>
      <c r="F45" s="391">
        <f t="shared" si="1"/>
        <v>168.355091383812</v>
      </c>
      <c r="G45" s="398" t="s">
        <v>241</v>
      </c>
      <c r="H45" s="389">
        <v>1446</v>
      </c>
      <c r="I45" s="390">
        <v>0.27</v>
      </c>
      <c r="J45" s="389">
        <f t="shared" si="7"/>
        <v>5355.555555555556</v>
      </c>
      <c r="K45" s="389">
        <v>3635</v>
      </c>
      <c r="L45" s="391">
        <f t="shared" si="8"/>
        <v>39.77991746905089</v>
      </c>
    </row>
    <row r="46" spans="1:12" ht="13.5">
      <c r="A46" s="401" t="s">
        <v>238</v>
      </c>
      <c r="B46" s="389">
        <v>1016</v>
      </c>
      <c r="C46" s="390">
        <v>0.2</v>
      </c>
      <c r="D46" s="389">
        <v>4167</v>
      </c>
      <c r="E46" s="389">
        <v>1163</v>
      </c>
      <c r="F46" s="391">
        <f t="shared" si="1"/>
        <v>87.36027515047292</v>
      </c>
      <c r="G46" s="397" t="s">
        <v>59</v>
      </c>
      <c r="H46" s="113">
        <v>5636</v>
      </c>
      <c r="I46" s="127">
        <v>2.43</v>
      </c>
      <c r="J46" s="113">
        <f t="shared" si="7"/>
        <v>2319.341563786008</v>
      </c>
      <c r="K46" s="113">
        <v>7169</v>
      </c>
      <c r="L46" s="128">
        <f t="shared" si="8"/>
        <v>78.61626447203236</v>
      </c>
    </row>
    <row r="47" spans="1:12" ht="13.5">
      <c r="A47" s="401" t="s">
        <v>239</v>
      </c>
      <c r="B47" s="389">
        <v>1848</v>
      </c>
      <c r="C47" s="390">
        <v>0.18</v>
      </c>
      <c r="D47" s="389">
        <f t="shared" si="0"/>
        <v>10266.666666666668</v>
      </c>
      <c r="E47" s="389">
        <v>2292</v>
      </c>
      <c r="F47" s="391">
        <f t="shared" si="1"/>
        <v>80.6282722513089</v>
      </c>
      <c r="G47" s="398" t="s">
        <v>236</v>
      </c>
      <c r="H47" s="389">
        <v>621</v>
      </c>
      <c r="I47" s="390">
        <v>0.36</v>
      </c>
      <c r="J47" s="389">
        <f t="shared" si="7"/>
        <v>1725</v>
      </c>
      <c r="K47" s="389">
        <v>881</v>
      </c>
      <c r="L47" s="391">
        <f t="shared" si="8"/>
        <v>70.48808172531214</v>
      </c>
    </row>
    <row r="48" spans="1:12" ht="13.5">
      <c r="A48" s="401" t="s">
        <v>240</v>
      </c>
      <c r="B48" s="389">
        <v>1878</v>
      </c>
      <c r="C48" s="390">
        <v>0.23</v>
      </c>
      <c r="D48" s="389">
        <f t="shared" si="0"/>
        <v>8165.217391304347</v>
      </c>
      <c r="E48" s="389">
        <v>3521</v>
      </c>
      <c r="F48" s="391">
        <f t="shared" si="1"/>
        <v>53.33712013632491</v>
      </c>
      <c r="G48" s="398" t="s">
        <v>237</v>
      </c>
      <c r="H48" s="389">
        <v>1553</v>
      </c>
      <c r="I48" s="390">
        <v>0.34</v>
      </c>
      <c r="J48" s="389">
        <f t="shared" si="7"/>
        <v>4567.647058823529</v>
      </c>
      <c r="K48" s="389">
        <v>1768</v>
      </c>
      <c r="L48" s="391">
        <f t="shared" si="8"/>
        <v>87.8393665158371</v>
      </c>
    </row>
    <row r="49" spans="1:12" ht="13.5">
      <c r="A49" s="401" t="s">
        <v>241</v>
      </c>
      <c r="B49" s="389">
        <v>2285</v>
      </c>
      <c r="C49" s="390">
        <v>0.15</v>
      </c>
      <c r="D49" s="389">
        <f t="shared" si="0"/>
        <v>15233.333333333334</v>
      </c>
      <c r="E49" s="389">
        <v>1574</v>
      </c>
      <c r="F49" s="391">
        <f t="shared" si="1"/>
        <v>145.1715374841169</v>
      </c>
      <c r="G49" s="398" t="s">
        <v>238</v>
      </c>
      <c r="H49" s="389">
        <v>594</v>
      </c>
      <c r="I49" s="390">
        <v>0.34</v>
      </c>
      <c r="J49" s="389">
        <f t="shared" si="7"/>
        <v>1747.0588235294117</v>
      </c>
      <c r="K49" s="389">
        <v>789</v>
      </c>
      <c r="L49" s="391">
        <f t="shared" si="8"/>
        <v>75.2851711026616</v>
      </c>
    </row>
    <row r="50" spans="1:12" ht="13.5">
      <c r="A50" s="399" t="s">
        <v>47</v>
      </c>
      <c r="B50" s="113">
        <v>8449</v>
      </c>
      <c r="C50" s="127">
        <v>1.15</v>
      </c>
      <c r="D50" s="113">
        <f t="shared" si="0"/>
        <v>7346.956521739131</v>
      </c>
      <c r="E50" s="113">
        <v>12493</v>
      </c>
      <c r="F50" s="128">
        <f t="shared" si="1"/>
        <v>67.62987272872809</v>
      </c>
      <c r="G50" s="398" t="s">
        <v>239</v>
      </c>
      <c r="H50" s="389">
        <v>339</v>
      </c>
      <c r="I50" s="390">
        <v>0.45</v>
      </c>
      <c r="J50" s="389">
        <f t="shared" si="7"/>
        <v>753.3333333333334</v>
      </c>
      <c r="K50" s="389">
        <v>539</v>
      </c>
      <c r="L50" s="391">
        <f t="shared" si="8"/>
        <v>62.89424860853432</v>
      </c>
    </row>
    <row r="51" spans="1:12" ht="13.5">
      <c r="A51" s="401" t="s">
        <v>236</v>
      </c>
      <c r="B51" s="389">
        <v>3609</v>
      </c>
      <c r="C51" s="390">
        <v>0.33</v>
      </c>
      <c r="D51" s="389">
        <f t="shared" si="0"/>
        <v>10936.363636363636</v>
      </c>
      <c r="E51" s="389">
        <v>5418</v>
      </c>
      <c r="F51" s="391">
        <f t="shared" si="1"/>
        <v>66.61129568106313</v>
      </c>
      <c r="G51" s="398" t="s">
        <v>240</v>
      </c>
      <c r="H51" s="389">
        <v>1257</v>
      </c>
      <c r="I51" s="390">
        <v>0.37</v>
      </c>
      <c r="J51" s="389">
        <f t="shared" si="7"/>
        <v>3397.2972972972975</v>
      </c>
      <c r="K51" s="389">
        <v>2203</v>
      </c>
      <c r="L51" s="391">
        <f t="shared" si="8"/>
        <v>57.05855651384476</v>
      </c>
    </row>
    <row r="52" spans="1:12" ht="13.5">
      <c r="A52" s="401" t="s">
        <v>237</v>
      </c>
      <c r="B52" s="389">
        <v>955</v>
      </c>
      <c r="C52" s="390">
        <v>0.22</v>
      </c>
      <c r="D52" s="389">
        <f t="shared" si="0"/>
        <v>4340.909090909091</v>
      </c>
      <c r="E52" s="389">
        <v>1909</v>
      </c>
      <c r="F52" s="391">
        <f t="shared" si="1"/>
        <v>50.0261917234154</v>
      </c>
      <c r="G52" s="398" t="s">
        <v>241</v>
      </c>
      <c r="H52" s="389">
        <v>1272</v>
      </c>
      <c r="I52" s="390">
        <v>0.4</v>
      </c>
      <c r="J52" s="389">
        <f t="shared" si="7"/>
        <v>3180</v>
      </c>
      <c r="K52" s="389">
        <v>989</v>
      </c>
      <c r="L52" s="128">
        <f t="shared" si="8"/>
        <v>128.61476238624874</v>
      </c>
    </row>
    <row r="53" spans="1:12" ht="13.5">
      <c r="A53" s="401" t="s">
        <v>238</v>
      </c>
      <c r="B53" s="389">
        <v>1882</v>
      </c>
      <c r="C53" s="390">
        <v>0.37</v>
      </c>
      <c r="D53" s="389">
        <f t="shared" si="0"/>
        <v>5086.486486486487</v>
      </c>
      <c r="E53" s="389">
        <v>1786</v>
      </c>
      <c r="F53" s="391">
        <f t="shared" si="1"/>
        <v>105.3751399776036</v>
      </c>
      <c r="G53" s="398" t="s">
        <v>242</v>
      </c>
      <c r="H53" s="420" t="s">
        <v>474</v>
      </c>
      <c r="I53" s="390">
        <v>0.18</v>
      </c>
      <c r="J53" s="420" t="s">
        <v>474</v>
      </c>
      <c r="K53" s="420" t="s">
        <v>474</v>
      </c>
      <c r="L53" s="420" t="s">
        <v>474</v>
      </c>
    </row>
    <row r="54" spans="1:12" ht="13.5">
      <c r="A54" s="401" t="s">
        <v>239</v>
      </c>
      <c r="B54" s="381">
        <v>2003</v>
      </c>
      <c r="C54" s="392">
        <v>0.23</v>
      </c>
      <c r="D54" s="381">
        <f t="shared" si="0"/>
        <v>8708.695652173912</v>
      </c>
      <c r="E54" s="381">
        <v>3380</v>
      </c>
      <c r="F54" s="393">
        <f t="shared" si="1"/>
        <v>59.260355029585796</v>
      </c>
      <c r="G54" s="398"/>
      <c r="H54" s="389"/>
      <c r="I54" s="219"/>
      <c r="J54" s="389"/>
      <c r="K54" s="389"/>
      <c r="L54" s="113"/>
    </row>
    <row r="55" spans="1:12" ht="5.25" customHeight="1">
      <c r="A55" s="402"/>
      <c r="B55" s="102"/>
      <c r="C55" s="102"/>
      <c r="D55" s="102"/>
      <c r="E55" s="102"/>
      <c r="F55" s="102"/>
      <c r="G55" s="403"/>
      <c r="H55" s="404"/>
      <c r="I55" s="404"/>
      <c r="J55" s="113"/>
      <c r="K55" s="404"/>
      <c r="L55" s="404"/>
    </row>
    <row r="56" spans="1:12" ht="13.5">
      <c r="A56" s="405" t="s">
        <v>481</v>
      </c>
      <c r="B56" s="406"/>
      <c r="C56" s="406"/>
      <c r="D56" s="406"/>
      <c r="E56" s="406"/>
      <c r="F56" s="406"/>
      <c r="G56" s="406"/>
      <c r="H56" s="406"/>
      <c r="I56" s="355"/>
      <c r="J56" s="355"/>
      <c r="K56" s="355"/>
      <c r="L56" s="355"/>
    </row>
    <row r="57" spans="1:12" ht="13.5">
      <c r="A57" s="394" t="s">
        <v>476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</row>
    <row r="58" spans="1:12" ht="13.5">
      <c r="A58" s="377" t="s">
        <v>477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1:12" ht="13.5">
      <c r="A59" s="377" t="s">
        <v>478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</row>
    <row r="60" spans="1:6" ht="13.5">
      <c r="A60" s="377" t="s">
        <v>479</v>
      </c>
      <c r="B60" s="106"/>
      <c r="C60" s="106"/>
      <c r="D60" s="106"/>
      <c r="E60" s="106"/>
      <c r="F60" s="106"/>
    </row>
    <row r="61" ht="13.5">
      <c r="A61" s="377" t="s">
        <v>480</v>
      </c>
    </row>
  </sheetData>
  <mergeCells count="6">
    <mergeCell ref="E4:E5"/>
    <mergeCell ref="H4:H5"/>
    <mergeCell ref="K4:K5"/>
    <mergeCell ref="A4:A5"/>
    <mergeCell ref="B4:B5"/>
    <mergeCell ref="G4:G5"/>
  </mergeCells>
  <printOptions/>
  <pageMargins left="0.5905511811023623" right="0.5905511811023623" top="0.5905511811023623" bottom="0.38" header="0.5118110236220472" footer="0.2"/>
  <pageSetup horizontalDpi="600" verticalDpi="600" orientation="portrait" paperSize="9" r:id="rId1"/>
  <headerFooter alignWithMargins="0">
    <oddHeader>&amp;R&amp;8人　口　　　　51
（ 国勢調査 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L60"/>
  <sheetViews>
    <sheetView workbookViewId="0" topLeftCell="A1">
      <selection activeCell="L35" sqref="L35"/>
    </sheetView>
  </sheetViews>
  <sheetFormatPr defaultColWidth="9.00390625" defaultRowHeight="13.5"/>
  <cols>
    <col min="1" max="12" width="7.50390625" style="0" customWidth="1"/>
  </cols>
  <sheetData>
    <row r="1" ht="26.25" customHeight="1"/>
    <row r="2" spans="1:12" ht="22.5" customHeight="1">
      <c r="A2" s="146" t="s">
        <v>482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3.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172" t="s">
        <v>255</v>
      </c>
    </row>
    <row r="4" spans="1:12" ht="13.5">
      <c r="A4" s="767" t="s">
        <v>244</v>
      </c>
      <c r="B4" s="768"/>
      <c r="C4" s="408" t="s">
        <v>218</v>
      </c>
      <c r="D4" s="540" t="s">
        <v>245</v>
      </c>
      <c r="E4" s="540"/>
      <c r="F4" s="540"/>
      <c r="G4" s="540" t="s">
        <v>246</v>
      </c>
      <c r="H4" s="540"/>
      <c r="I4" s="540"/>
      <c r="J4" s="409" t="s">
        <v>219</v>
      </c>
      <c r="K4" s="409" t="s">
        <v>247</v>
      </c>
      <c r="L4" s="410" t="s">
        <v>218</v>
      </c>
    </row>
    <row r="5" spans="1:12" ht="13.5">
      <c r="A5" s="769" t="s">
        <v>248</v>
      </c>
      <c r="B5" s="770"/>
      <c r="C5" s="411" t="s">
        <v>487</v>
      </c>
      <c r="D5" s="179" t="s">
        <v>9</v>
      </c>
      <c r="E5" s="179" t="s">
        <v>249</v>
      </c>
      <c r="F5" s="179" t="s">
        <v>250</v>
      </c>
      <c r="G5" s="179" t="s">
        <v>9</v>
      </c>
      <c r="H5" s="179" t="s">
        <v>249</v>
      </c>
      <c r="I5" s="179" t="s">
        <v>250</v>
      </c>
      <c r="J5" s="412" t="s">
        <v>486</v>
      </c>
      <c r="K5" s="412" t="s">
        <v>487</v>
      </c>
      <c r="L5" s="413" t="s">
        <v>235</v>
      </c>
    </row>
    <row r="6" spans="1:12" ht="5.25" customHeight="1">
      <c r="A6" s="181"/>
      <c r="B6" s="159"/>
      <c r="C6" s="243"/>
      <c r="D6" s="243"/>
      <c r="E6" s="243"/>
      <c r="F6" s="243"/>
      <c r="G6" s="243"/>
      <c r="H6" s="243"/>
      <c r="I6" s="243"/>
      <c r="J6" s="243"/>
      <c r="K6" s="243"/>
      <c r="L6" s="243"/>
    </row>
    <row r="7" spans="1:12" ht="15" customHeight="1">
      <c r="A7" s="518" t="s">
        <v>64</v>
      </c>
      <c r="B7" s="502"/>
      <c r="C7" s="16">
        <f aca="true" t="shared" si="0" ref="C7:K7">C24+C41</f>
        <v>193465</v>
      </c>
      <c r="D7" s="16">
        <f t="shared" si="0"/>
        <v>76263</v>
      </c>
      <c r="E7" s="16">
        <f t="shared" si="0"/>
        <v>67332</v>
      </c>
      <c r="F7" s="16">
        <f t="shared" si="0"/>
        <v>8931</v>
      </c>
      <c r="G7" s="16">
        <f t="shared" si="0"/>
        <v>55361</v>
      </c>
      <c r="H7" s="16">
        <f t="shared" si="0"/>
        <v>46380</v>
      </c>
      <c r="I7" s="16">
        <f t="shared" si="0"/>
        <v>8981</v>
      </c>
      <c r="J7" s="16">
        <f t="shared" si="0"/>
        <v>172563</v>
      </c>
      <c r="K7" s="16">
        <f t="shared" si="0"/>
        <v>117202</v>
      </c>
      <c r="L7" s="81">
        <f>C7/J7*100</f>
        <v>112.11267768872817</v>
      </c>
    </row>
    <row r="8" spans="1:12" ht="3.75" customHeight="1">
      <c r="A8" s="765"/>
      <c r="B8" s="766"/>
      <c r="C8" s="16"/>
      <c r="D8" s="16"/>
      <c r="E8" s="16"/>
      <c r="F8" s="16"/>
      <c r="G8" s="16"/>
      <c r="H8" s="16"/>
      <c r="I8" s="16"/>
      <c r="J8" s="16"/>
      <c r="K8" s="16"/>
      <c r="L8" s="81"/>
    </row>
    <row r="9" spans="1:12" ht="15" customHeight="1">
      <c r="A9" s="763" t="s">
        <v>251</v>
      </c>
      <c r="B9" s="764"/>
      <c r="C9" s="183">
        <f>C26+C43</f>
        <v>21909</v>
      </c>
      <c r="D9" s="183">
        <f>SUM(E9:F9)</f>
        <v>304</v>
      </c>
      <c r="E9" s="339" t="s">
        <v>388</v>
      </c>
      <c r="F9" s="183">
        <f>SUM(F26,F43)</f>
        <v>304</v>
      </c>
      <c r="G9" s="183">
        <f>G26+G43</f>
        <v>755</v>
      </c>
      <c r="H9" s="339" t="s">
        <v>388</v>
      </c>
      <c r="I9" s="183">
        <f>I26+I43</f>
        <v>755</v>
      </c>
      <c r="J9" s="183">
        <f>C9+G9-D9</f>
        <v>22360</v>
      </c>
      <c r="K9" s="183">
        <f>J9-G9</f>
        <v>21605</v>
      </c>
      <c r="L9" s="326">
        <f>C9/J9*100</f>
        <v>97.98300536672629</v>
      </c>
    </row>
    <row r="10" spans="1:12" ht="15" customHeight="1">
      <c r="A10" s="516" t="s">
        <v>483</v>
      </c>
      <c r="B10" s="462"/>
      <c r="C10" s="183">
        <f>C27+C44</f>
        <v>11434</v>
      </c>
      <c r="D10" s="183">
        <f>SUM(E10:F10)</f>
        <v>7489</v>
      </c>
      <c r="E10" s="183">
        <f>SUM(E27,E44)</f>
        <v>1152</v>
      </c>
      <c r="F10" s="183">
        <f>SUM(F27,F44)</f>
        <v>6337</v>
      </c>
      <c r="G10" s="183">
        <f>G27+G44</f>
        <v>5302</v>
      </c>
      <c r="H10" s="183">
        <f>H27+H44</f>
        <v>519</v>
      </c>
      <c r="I10" s="183">
        <f>I27+I44</f>
        <v>4783</v>
      </c>
      <c r="J10" s="183">
        <f>C10+G10-D10</f>
        <v>9247</v>
      </c>
      <c r="K10" s="183">
        <f>J10-G10</f>
        <v>3945</v>
      </c>
      <c r="L10" s="326">
        <f>C10/J10*100</f>
        <v>123.65091380988429</v>
      </c>
    </row>
    <row r="11" spans="1:12" ht="15" customHeight="1">
      <c r="A11" s="516" t="s">
        <v>375</v>
      </c>
      <c r="B11" s="462"/>
      <c r="C11" s="183">
        <f>C28+C45</f>
        <v>14198</v>
      </c>
      <c r="D11" s="183">
        <f>SUM(E11:F11)</f>
        <v>8912</v>
      </c>
      <c r="E11" s="183">
        <f>SUM(E28,E45)</f>
        <v>7212</v>
      </c>
      <c r="F11" s="183">
        <f>SUM(F28,F45)</f>
        <v>1700</v>
      </c>
      <c r="G11" s="183">
        <f>G28+G45</f>
        <v>6675</v>
      </c>
      <c r="H11" s="183">
        <f>H28+H45</f>
        <v>3540</v>
      </c>
      <c r="I11" s="183">
        <f>I28+I45</f>
        <v>3135</v>
      </c>
      <c r="J11" s="183">
        <f>C11+G11-D11</f>
        <v>11961</v>
      </c>
      <c r="K11" s="183">
        <f>J11-G11</f>
        <v>5286</v>
      </c>
      <c r="L11" s="326">
        <f>C11/J11*100</f>
        <v>118.70244962795753</v>
      </c>
    </row>
    <row r="12" spans="1:12" ht="15" customHeight="1">
      <c r="A12" s="516" t="s">
        <v>376</v>
      </c>
      <c r="B12" s="462"/>
      <c r="C12" s="183">
        <f>C29+C46</f>
        <v>15543</v>
      </c>
      <c r="D12" s="183">
        <f>SUM(E12:F12)</f>
        <v>9279</v>
      </c>
      <c r="E12" s="183">
        <f>SUM(E29,E46)</f>
        <v>8941</v>
      </c>
      <c r="F12" s="183">
        <f>SUM(F29,F46)</f>
        <v>338</v>
      </c>
      <c r="G12" s="183">
        <f>G29+G46</f>
        <v>5877</v>
      </c>
      <c r="H12" s="183">
        <f>H29+H46</f>
        <v>5694</v>
      </c>
      <c r="I12" s="183">
        <f>I29+I46</f>
        <v>183</v>
      </c>
      <c r="J12" s="183">
        <f>C12+G12-D12</f>
        <v>12141</v>
      </c>
      <c r="K12" s="183">
        <f>J12-G12</f>
        <v>6264</v>
      </c>
      <c r="L12" s="326">
        <f>C12/J12*100</f>
        <v>128.0207561156412</v>
      </c>
    </row>
    <row r="13" spans="1:12" ht="15" customHeight="1">
      <c r="A13" s="516" t="s">
        <v>377</v>
      </c>
      <c r="B13" s="462"/>
      <c r="C13" s="183">
        <f>C30+C47</f>
        <v>17794</v>
      </c>
      <c r="D13" s="183">
        <f>SUM(E13:F13)</f>
        <v>9497</v>
      </c>
      <c r="E13" s="183">
        <f>SUM(E30,E47)</f>
        <v>9349</v>
      </c>
      <c r="F13" s="183">
        <f>SUM(F30,F47)</f>
        <v>148</v>
      </c>
      <c r="G13" s="183">
        <f>G30+G47</f>
        <v>6981</v>
      </c>
      <c r="H13" s="183">
        <f>H30+H47</f>
        <v>6917</v>
      </c>
      <c r="I13" s="183">
        <f>I30+I47</f>
        <v>64</v>
      </c>
      <c r="J13" s="183">
        <f>C13+G13-D13</f>
        <v>15278</v>
      </c>
      <c r="K13" s="183">
        <f>J13-G13</f>
        <v>8297</v>
      </c>
      <c r="L13" s="326">
        <f>C13/J13*100</f>
        <v>116.46812410001309</v>
      </c>
    </row>
    <row r="14" spans="1:12" ht="3.75" customHeight="1">
      <c r="A14" s="516"/>
      <c r="B14" s="462"/>
      <c r="C14" s="183"/>
      <c r="D14" s="183"/>
      <c r="E14" s="183"/>
      <c r="F14" s="183"/>
      <c r="G14" s="183"/>
      <c r="H14" s="183"/>
      <c r="I14" s="183"/>
      <c r="J14" s="183"/>
      <c r="K14" s="183"/>
      <c r="L14" s="326"/>
    </row>
    <row r="15" spans="1:12" ht="15" customHeight="1">
      <c r="A15" s="516" t="s">
        <v>378</v>
      </c>
      <c r="B15" s="462"/>
      <c r="C15" s="183">
        <f aca="true" t="shared" si="1" ref="C15:C22">C32+C49</f>
        <v>15570</v>
      </c>
      <c r="D15" s="183">
        <f>SUM(E15:F15)</f>
        <v>8012</v>
      </c>
      <c r="E15" s="183">
        <f aca="true" t="shared" si="2" ref="E15:F22">SUM(E32,E49)</f>
        <v>7962</v>
      </c>
      <c r="F15" s="183">
        <f t="shared" si="2"/>
        <v>50</v>
      </c>
      <c r="G15" s="183">
        <f aca="true" t="shared" si="3" ref="G15:H22">G32+G49</f>
        <v>6013</v>
      </c>
      <c r="H15" s="183">
        <f t="shared" si="3"/>
        <v>5986</v>
      </c>
      <c r="I15" s="183">
        <f aca="true" t="shared" si="4" ref="I15:I22">SUM(I32,I49)</f>
        <v>27</v>
      </c>
      <c r="J15" s="183">
        <f aca="true" t="shared" si="5" ref="J15:J22">C15+G15-D15</f>
        <v>13571</v>
      </c>
      <c r="K15" s="183">
        <f aca="true" t="shared" si="6" ref="K15:K22">J15-G15</f>
        <v>7558</v>
      </c>
      <c r="L15" s="326">
        <f aca="true" t="shared" si="7" ref="L15:L22">C15/J15*100</f>
        <v>114.7299388401739</v>
      </c>
    </row>
    <row r="16" spans="1:12" ht="15" customHeight="1">
      <c r="A16" s="516" t="s">
        <v>379</v>
      </c>
      <c r="B16" s="462"/>
      <c r="C16" s="183">
        <f t="shared" si="1"/>
        <v>14078</v>
      </c>
      <c r="D16" s="183">
        <f aca="true" t="shared" si="8" ref="D16:D22">SUM(E16:F16)</f>
        <v>7034</v>
      </c>
      <c r="E16" s="183">
        <f t="shared" si="2"/>
        <v>7011</v>
      </c>
      <c r="F16" s="183">
        <f t="shared" si="2"/>
        <v>23</v>
      </c>
      <c r="G16" s="183">
        <f t="shared" si="3"/>
        <v>5429</v>
      </c>
      <c r="H16" s="183">
        <f t="shared" si="3"/>
        <v>5418</v>
      </c>
      <c r="I16" s="183">
        <f t="shared" si="4"/>
        <v>11</v>
      </c>
      <c r="J16" s="183">
        <f t="shared" si="5"/>
        <v>12473</v>
      </c>
      <c r="K16" s="183">
        <f t="shared" si="6"/>
        <v>7044</v>
      </c>
      <c r="L16" s="326">
        <f t="shared" si="7"/>
        <v>112.86779443598172</v>
      </c>
    </row>
    <row r="17" spans="1:12" ht="15" customHeight="1">
      <c r="A17" s="516" t="s">
        <v>380</v>
      </c>
      <c r="B17" s="462"/>
      <c r="C17" s="183">
        <f t="shared" si="1"/>
        <v>11433</v>
      </c>
      <c r="D17" s="183">
        <f t="shared" si="8"/>
        <v>6089</v>
      </c>
      <c r="E17" s="183">
        <f t="shared" si="2"/>
        <v>6080</v>
      </c>
      <c r="F17" s="183">
        <f t="shared" si="2"/>
        <v>9</v>
      </c>
      <c r="G17" s="183">
        <f t="shared" si="3"/>
        <v>4281</v>
      </c>
      <c r="H17" s="183">
        <f t="shared" si="3"/>
        <v>4278</v>
      </c>
      <c r="I17" s="183">
        <f t="shared" si="4"/>
        <v>3</v>
      </c>
      <c r="J17" s="183">
        <f t="shared" si="5"/>
        <v>9625</v>
      </c>
      <c r="K17" s="183">
        <f t="shared" si="6"/>
        <v>5344</v>
      </c>
      <c r="L17" s="326">
        <f t="shared" si="7"/>
        <v>118.7844155844156</v>
      </c>
    </row>
    <row r="18" spans="1:12" ht="15" customHeight="1">
      <c r="A18" s="516" t="s">
        <v>381</v>
      </c>
      <c r="B18" s="462"/>
      <c r="C18" s="183">
        <f t="shared" si="1"/>
        <v>12538</v>
      </c>
      <c r="D18" s="183">
        <f t="shared" si="8"/>
        <v>6513</v>
      </c>
      <c r="E18" s="183">
        <f t="shared" si="2"/>
        <v>6510</v>
      </c>
      <c r="F18" s="183">
        <f t="shared" si="2"/>
        <v>3</v>
      </c>
      <c r="G18" s="183">
        <f t="shared" si="3"/>
        <v>4536</v>
      </c>
      <c r="H18" s="183">
        <f t="shared" si="3"/>
        <v>4531</v>
      </c>
      <c r="I18" s="183">
        <f t="shared" si="4"/>
        <v>5</v>
      </c>
      <c r="J18" s="183">
        <f t="shared" si="5"/>
        <v>10561</v>
      </c>
      <c r="K18" s="183">
        <f t="shared" si="6"/>
        <v>6025</v>
      </c>
      <c r="L18" s="326">
        <f t="shared" si="7"/>
        <v>118.7198181990342</v>
      </c>
    </row>
    <row r="19" spans="1:12" ht="15" customHeight="1">
      <c r="A19" s="516" t="s">
        <v>382</v>
      </c>
      <c r="B19" s="462"/>
      <c r="C19" s="183">
        <f t="shared" si="1"/>
        <v>14504</v>
      </c>
      <c r="D19" s="183">
        <f t="shared" si="8"/>
        <v>6855</v>
      </c>
      <c r="E19" s="183">
        <f t="shared" si="2"/>
        <v>6847</v>
      </c>
      <c r="F19" s="183">
        <f t="shared" si="2"/>
        <v>8</v>
      </c>
      <c r="G19" s="183">
        <f t="shared" si="3"/>
        <v>4929</v>
      </c>
      <c r="H19" s="183">
        <f t="shared" si="3"/>
        <v>4926</v>
      </c>
      <c r="I19" s="183">
        <f t="shared" si="4"/>
        <v>3</v>
      </c>
      <c r="J19" s="183">
        <f t="shared" si="5"/>
        <v>12578</v>
      </c>
      <c r="K19" s="183">
        <f t="shared" si="6"/>
        <v>7649</v>
      </c>
      <c r="L19" s="326">
        <f t="shared" si="7"/>
        <v>115.31245031006519</v>
      </c>
    </row>
    <row r="20" spans="1:12" ht="15" customHeight="1">
      <c r="A20" s="516" t="s">
        <v>383</v>
      </c>
      <c r="B20" s="462"/>
      <c r="C20" s="183">
        <f t="shared" si="1"/>
        <v>12997</v>
      </c>
      <c r="D20" s="183">
        <f t="shared" si="8"/>
        <v>4010</v>
      </c>
      <c r="E20" s="183">
        <f t="shared" si="2"/>
        <v>4006</v>
      </c>
      <c r="F20" s="183">
        <f t="shared" si="2"/>
        <v>4</v>
      </c>
      <c r="G20" s="183">
        <f t="shared" si="3"/>
        <v>2863</v>
      </c>
      <c r="H20" s="183">
        <f t="shared" si="3"/>
        <v>2856</v>
      </c>
      <c r="I20" s="183">
        <f t="shared" si="4"/>
        <v>7</v>
      </c>
      <c r="J20" s="183">
        <f t="shared" si="5"/>
        <v>11850</v>
      </c>
      <c r="K20" s="183">
        <f t="shared" si="6"/>
        <v>8987</v>
      </c>
      <c r="L20" s="326">
        <f t="shared" si="7"/>
        <v>109.67932489451478</v>
      </c>
    </row>
    <row r="21" spans="1:12" ht="15" customHeight="1">
      <c r="A21" s="516" t="s">
        <v>252</v>
      </c>
      <c r="B21" s="462"/>
      <c r="C21" s="183">
        <f t="shared" si="1"/>
        <v>31467</v>
      </c>
      <c r="D21" s="183">
        <f t="shared" si="8"/>
        <v>2269</v>
      </c>
      <c r="E21" s="183">
        <f t="shared" si="2"/>
        <v>2262</v>
      </c>
      <c r="F21" s="183">
        <f t="shared" si="2"/>
        <v>7</v>
      </c>
      <c r="G21" s="183">
        <f t="shared" si="3"/>
        <v>1720</v>
      </c>
      <c r="H21" s="183">
        <f t="shared" si="3"/>
        <v>1715</v>
      </c>
      <c r="I21" s="183">
        <f t="shared" si="4"/>
        <v>5</v>
      </c>
      <c r="J21" s="183">
        <f t="shared" si="5"/>
        <v>30918</v>
      </c>
      <c r="K21" s="183">
        <f t="shared" si="6"/>
        <v>29198</v>
      </c>
      <c r="L21" s="326">
        <f t="shared" si="7"/>
        <v>101.77566466136231</v>
      </c>
    </row>
    <row r="22" spans="1:12" ht="15" customHeight="1">
      <c r="A22" s="516" t="s">
        <v>253</v>
      </c>
      <c r="B22" s="462"/>
      <c r="C22" s="183">
        <f t="shared" si="1"/>
        <v>11957</v>
      </c>
      <c r="D22" s="183">
        <f t="shared" si="8"/>
        <v>211</v>
      </c>
      <c r="E22" s="183">
        <f t="shared" si="2"/>
        <v>209</v>
      </c>
      <c r="F22" s="183">
        <f t="shared" si="2"/>
        <v>2</v>
      </c>
      <c r="G22" s="183">
        <f t="shared" si="3"/>
        <v>166</v>
      </c>
      <c r="H22" s="183">
        <f t="shared" si="3"/>
        <v>165</v>
      </c>
      <c r="I22" s="183">
        <f t="shared" si="4"/>
        <v>1</v>
      </c>
      <c r="J22" s="183">
        <f t="shared" si="5"/>
        <v>11912</v>
      </c>
      <c r="K22" s="183">
        <f t="shared" si="6"/>
        <v>11746</v>
      </c>
      <c r="L22" s="326">
        <f t="shared" si="7"/>
        <v>100.37777031564809</v>
      </c>
    </row>
    <row r="23" spans="1:12" ht="13.5" customHeight="1">
      <c r="A23" s="383"/>
      <c r="B23" s="242"/>
      <c r="C23" s="187"/>
      <c r="D23" s="187"/>
      <c r="E23" s="187"/>
      <c r="F23" s="187"/>
      <c r="G23" s="187"/>
      <c r="H23" s="187"/>
      <c r="I23" s="187"/>
      <c r="J23" s="187"/>
      <c r="K23" s="187"/>
      <c r="L23" s="414"/>
    </row>
    <row r="24" spans="1:12" ht="15" customHeight="1">
      <c r="A24" s="518" t="s">
        <v>10</v>
      </c>
      <c r="B24" s="502"/>
      <c r="C24" s="17">
        <f>SUM(C26:C38)</f>
        <v>95663</v>
      </c>
      <c r="D24" s="17">
        <f>SUM(D26:D38)</f>
        <v>45242</v>
      </c>
      <c r="E24" s="17">
        <f>SUM(E27:E38)</f>
        <v>40628</v>
      </c>
      <c r="F24" s="17">
        <f>SUM(F26:F38)</f>
        <v>4614</v>
      </c>
      <c r="G24" s="17">
        <f>SUM(G26:G38)</f>
        <v>35467</v>
      </c>
      <c r="H24" s="17">
        <f>SUM(H26:H38)</f>
        <v>30774</v>
      </c>
      <c r="I24" s="17">
        <f>SUM(I26:I38)</f>
        <v>4693</v>
      </c>
      <c r="J24" s="17">
        <f>SUM(J26:J38)</f>
        <v>85888</v>
      </c>
      <c r="K24" s="17">
        <f>J24-G24</f>
        <v>50421</v>
      </c>
      <c r="L24" s="86">
        <f>C24/J24*100</f>
        <v>111.38110096870342</v>
      </c>
    </row>
    <row r="25" spans="1:12" ht="5.25" customHeight="1">
      <c r="A25" s="491"/>
      <c r="B25" s="762"/>
      <c r="C25" s="16"/>
      <c r="D25" s="16"/>
      <c r="E25" s="16"/>
      <c r="F25" s="16"/>
      <c r="G25" s="16"/>
      <c r="H25" s="16"/>
      <c r="I25" s="16"/>
      <c r="J25" s="16"/>
      <c r="K25" s="16"/>
      <c r="L25" s="81"/>
    </row>
    <row r="26" spans="1:12" ht="15" customHeight="1">
      <c r="A26" s="763" t="s">
        <v>251</v>
      </c>
      <c r="B26" s="764"/>
      <c r="C26" s="183">
        <v>11113</v>
      </c>
      <c r="D26" s="183">
        <f>F26</f>
        <v>164</v>
      </c>
      <c r="E26" s="196" t="s">
        <v>388</v>
      </c>
      <c r="F26" s="183">
        <v>164</v>
      </c>
      <c r="G26" s="183">
        <f>I26</f>
        <v>372</v>
      </c>
      <c r="H26" s="196" t="s">
        <v>388</v>
      </c>
      <c r="I26" s="183">
        <v>372</v>
      </c>
      <c r="J26" s="183">
        <f>C26+G26-D26</f>
        <v>11321</v>
      </c>
      <c r="K26" s="183">
        <f>J26-G26</f>
        <v>10949</v>
      </c>
      <c r="L26" s="326">
        <f>C26/J26*100</f>
        <v>98.16270647469305</v>
      </c>
    </row>
    <row r="27" spans="1:12" ht="15" customHeight="1">
      <c r="A27" s="516" t="s">
        <v>483</v>
      </c>
      <c r="B27" s="462"/>
      <c r="C27" s="183">
        <v>5846</v>
      </c>
      <c r="D27" s="183">
        <f>E27+F27</f>
        <v>3856</v>
      </c>
      <c r="E27" s="183">
        <v>474</v>
      </c>
      <c r="F27" s="183">
        <v>3382</v>
      </c>
      <c r="G27" s="183">
        <f>H27+I27</f>
        <v>2559</v>
      </c>
      <c r="H27" s="183">
        <v>251</v>
      </c>
      <c r="I27" s="183">
        <v>2308</v>
      </c>
      <c r="J27" s="183">
        <f>C27+G27-D27</f>
        <v>4549</v>
      </c>
      <c r="K27" s="183">
        <f>J27-G27</f>
        <v>1990</v>
      </c>
      <c r="L27" s="326">
        <f>C27/J27*100</f>
        <v>128.51176082655527</v>
      </c>
    </row>
    <row r="28" spans="1:12" ht="15" customHeight="1">
      <c r="A28" s="516" t="s">
        <v>375</v>
      </c>
      <c r="B28" s="462"/>
      <c r="C28" s="183">
        <v>6153</v>
      </c>
      <c r="D28" s="183">
        <f>E28+F28</f>
        <v>3737</v>
      </c>
      <c r="E28" s="183">
        <v>3071</v>
      </c>
      <c r="F28" s="183">
        <v>666</v>
      </c>
      <c r="G28" s="183">
        <f>H28+I28</f>
        <v>3589</v>
      </c>
      <c r="H28" s="183">
        <v>1761</v>
      </c>
      <c r="I28" s="183">
        <v>1828</v>
      </c>
      <c r="J28" s="183">
        <f>C28+G28-D28</f>
        <v>6005</v>
      </c>
      <c r="K28" s="183">
        <f>J28-G28</f>
        <v>2416</v>
      </c>
      <c r="L28" s="326">
        <f>C28/J28*100</f>
        <v>102.46461282264778</v>
      </c>
    </row>
    <row r="29" spans="1:12" ht="15" customHeight="1">
      <c r="A29" s="516" t="s">
        <v>376</v>
      </c>
      <c r="B29" s="462"/>
      <c r="C29" s="183">
        <v>7699</v>
      </c>
      <c r="D29" s="183">
        <f>E29+F29</f>
        <v>4866</v>
      </c>
      <c r="E29" s="183">
        <v>4630</v>
      </c>
      <c r="F29" s="183">
        <v>236</v>
      </c>
      <c r="G29" s="183">
        <f>H29+I29</f>
        <v>3384</v>
      </c>
      <c r="H29" s="183">
        <v>3257</v>
      </c>
      <c r="I29" s="183">
        <v>127</v>
      </c>
      <c r="J29" s="183">
        <f>C29+G29-D29</f>
        <v>6217</v>
      </c>
      <c r="K29" s="183">
        <f>J29-G29</f>
        <v>2833</v>
      </c>
      <c r="L29" s="326">
        <f>C29/J29*100</f>
        <v>123.83786392150556</v>
      </c>
    </row>
    <row r="30" spans="1:12" ht="15" customHeight="1">
      <c r="A30" s="516" t="s">
        <v>377</v>
      </c>
      <c r="B30" s="462"/>
      <c r="C30" s="183">
        <v>9190</v>
      </c>
      <c r="D30" s="183">
        <f>E30+F30</f>
        <v>5805</v>
      </c>
      <c r="E30" s="183">
        <v>5705</v>
      </c>
      <c r="F30" s="183">
        <v>100</v>
      </c>
      <c r="G30" s="183">
        <f>H30+I30</f>
        <v>4508</v>
      </c>
      <c r="H30" s="183">
        <v>4482</v>
      </c>
      <c r="I30" s="183">
        <v>26</v>
      </c>
      <c r="J30" s="183">
        <f>C30+G30-D30</f>
        <v>7893</v>
      </c>
      <c r="K30" s="183">
        <f>J30-G30</f>
        <v>3385</v>
      </c>
      <c r="L30" s="326">
        <f>C30/J30*100</f>
        <v>116.43228176865577</v>
      </c>
    </row>
    <row r="31" spans="1:12" ht="5.25" customHeight="1">
      <c r="A31" s="516"/>
      <c r="B31" s="462"/>
      <c r="C31" s="183"/>
      <c r="D31" s="183"/>
      <c r="E31" s="183"/>
      <c r="F31" s="183"/>
      <c r="G31" s="183"/>
      <c r="H31" s="183"/>
      <c r="I31" s="183"/>
      <c r="J31" s="183"/>
      <c r="K31" s="183"/>
      <c r="L31" s="326"/>
    </row>
    <row r="32" spans="1:12" ht="15" customHeight="1">
      <c r="A32" s="516" t="s">
        <v>378</v>
      </c>
      <c r="B32" s="462"/>
      <c r="C32" s="183">
        <v>8204</v>
      </c>
      <c r="D32" s="183">
        <f>E32+F32</f>
        <v>5311</v>
      </c>
      <c r="E32" s="183">
        <v>5279</v>
      </c>
      <c r="F32" s="183">
        <v>32</v>
      </c>
      <c r="G32" s="183">
        <f aca="true" t="shared" si="9" ref="G32:G38">H32+I32</f>
        <v>4221</v>
      </c>
      <c r="H32" s="183">
        <v>4207</v>
      </c>
      <c r="I32" s="183">
        <v>14</v>
      </c>
      <c r="J32" s="183">
        <f aca="true" t="shared" si="10" ref="J32:J39">C32+G32-D32</f>
        <v>7114</v>
      </c>
      <c r="K32" s="183">
        <f aca="true" t="shared" si="11" ref="K32:K39">J32-G32</f>
        <v>2893</v>
      </c>
      <c r="L32" s="326">
        <f aca="true" t="shared" si="12" ref="L32:L39">C32/J32*100</f>
        <v>115.32190047793085</v>
      </c>
    </row>
    <row r="33" spans="1:12" ht="15" customHeight="1">
      <c r="A33" s="516" t="s">
        <v>379</v>
      </c>
      <c r="B33" s="462"/>
      <c r="C33" s="183">
        <v>7444</v>
      </c>
      <c r="D33" s="183">
        <f aca="true" t="shared" si="13" ref="D33:D38">E33+F33</f>
        <v>4657</v>
      </c>
      <c r="E33" s="183">
        <v>4641</v>
      </c>
      <c r="F33" s="183">
        <v>16</v>
      </c>
      <c r="G33" s="183">
        <f t="shared" si="9"/>
        <v>3861</v>
      </c>
      <c r="H33" s="183">
        <v>3855</v>
      </c>
      <c r="I33" s="183">
        <v>6</v>
      </c>
      <c r="J33" s="183">
        <f t="shared" si="10"/>
        <v>6648</v>
      </c>
      <c r="K33" s="183">
        <f t="shared" si="11"/>
        <v>2787</v>
      </c>
      <c r="L33" s="326">
        <f t="shared" si="12"/>
        <v>111.97352587244285</v>
      </c>
    </row>
    <row r="34" spans="1:12" ht="15" customHeight="1">
      <c r="A34" s="516" t="s">
        <v>380</v>
      </c>
      <c r="B34" s="462"/>
      <c r="C34" s="183">
        <v>5943</v>
      </c>
      <c r="D34" s="183">
        <f t="shared" si="13"/>
        <v>3923</v>
      </c>
      <c r="E34" s="183">
        <v>3920</v>
      </c>
      <c r="F34" s="183">
        <v>3</v>
      </c>
      <c r="G34" s="183">
        <f t="shared" si="9"/>
        <v>3002</v>
      </c>
      <c r="H34" s="183">
        <v>3001</v>
      </c>
      <c r="I34" s="183">
        <v>1</v>
      </c>
      <c r="J34" s="183">
        <f t="shared" si="10"/>
        <v>5022</v>
      </c>
      <c r="K34" s="183">
        <f t="shared" si="11"/>
        <v>2020</v>
      </c>
      <c r="L34" s="326">
        <f t="shared" si="12"/>
        <v>118.33930704898448</v>
      </c>
    </row>
    <row r="35" spans="1:12" ht="15" customHeight="1">
      <c r="A35" s="516" t="s">
        <v>381</v>
      </c>
      <c r="B35" s="462"/>
      <c r="C35" s="183">
        <v>6413</v>
      </c>
      <c r="D35" s="183">
        <f t="shared" si="13"/>
        <v>4140</v>
      </c>
      <c r="E35" s="183">
        <v>4138</v>
      </c>
      <c r="F35" s="183">
        <v>2</v>
      </c>
      <c r="G35" s="183">
        <f t="shared" si="9"/>
        <v>3087</v>
      </c>
      <c r="H35" s="183">
        <v>3086</v>
      </c>
      <c r="I35" s="183">
        <v>1</v>
      </c>
      <c r="J35" s="183">
        <f t="shared" si="10"/>
        <v>5360</v>
      </c>
      <c r="K35" s="183">
        <f t="shared" si="11"/>
        <v>2273</v>
      </c>
      <c r="L35" s="326">
        <f t="shared" si="12"/>
        <v>119.6455223880597</v>
      </c>
    </row>
    <row r="36" spans="1:12" ht="15" customHeight="1">
      <c r="A36" s="516" t="s">
        <v>382</v>
      </c>
      <c r="B36" s="462"/>
      <c r="C36" s="183">
        <v>7077</v>
      </c>
      <c r="D36" s="183">
        <f t="shared" si="13"/>
        <v>4440</v>
      </c>
      <c r="E36" s="183">
        <v>4434</v>
      </c>
      <c r="F36" s="183">
        <v>6</v>
      </c>
      <c r="G36" s="183">
        <f t="shared" si="9"/>
        <v>3464</v>
      </c>
      <c r="H36" s="183">
        <v>3463</v>
      </c>
      <c r="I36" s="183">
        <v>1</v>
      </c>
      <c r="J36" s="183">
        <f t="shared" si="10"/>
        <v>6101</v>
      </c>
      <c r="K36" s="183">
        <f t="shared" si="11"/>
        <v>2637</v>
      </c>
      <c r="L36" s="326">
        <f t="shared" si="12"/>
        <v>115.9973774791018</v>
      </c>
    </row>
    <row r="37" spans="1:12" ht="15" customHeight="1">
      <c r="A37" s="516" t="s">
        <v>383</v>
      </c>
      <c r="B37" s="462"/>
      <c r="C37" s="183">
        <v>6317</v>
      </c>
      <c r="D37" s="183">
        <f t="shared" si="13"/>
        <v>2715</v>
      </c>
      <c r="E37" s="183">
        <v>2711</v>
      </c>
      <c r="F37" s="183">
        <v>4</v>
      </c>
      <c r="G37" s="183">
        <f t="shared" si="9"/>
        <v>2141</v>
      </c>
      <c r="H37" s="183">
        <v>2135</v>
      </c>
      <c r="I37" s="183">
        <v>6</v>
      </c>
      <c r="J37" s="183">
        <f t="shared" si="10"/>
        <v>5743</v>
      </c>
      <c r="K37" s="183">
        <f t="shared" si="11"/>
        <v>3602</v>
      </c>
      <c r="L37" s="326">
        <f t="shared" si="12"/>
        <v>109.99477624934704</v>
      </c>
    </row>
    <row r="38" spans="1:12" ht="15" customHeight="1">
      <c r="A38" s="516" t="s">
        <v>252</v>
      </c>
      <c r="B38" s="462"/>
      <c r="C38" s="183">
        <v>14264</v>
      </c>
      <c r="D38" s="183">
        <f t="shared" si="13"/>
        <v>1628</v>
      </c>
      <c r="E38" s="183">
        <v>1625</v>
      </c>
      <c r="F38" s="183">
        <v>3</v>
      </c>
      <c r="G38" s="183">
        <f t="shared" si="9"/>
        <v>1279</v>
      </c>
      <c r="H38" s="183">
        <v>1276</v>
      </c>
      <c r="I38" s="183">
        <v>3</v>
      </c>
      <c r="J38" s="183">
        <f t="shared" si="10"/>
        <v>13915</v>
      </c>
      <c r="K38" s="183">
        <f t="shared" si="11"/>
        <v>12636</v>
      </c>
      <c r="L38" s="326">
        <f t="shared" si="12"/>
        <v>102.50808480057492</v>
      </c>
    </row>
    <row r="39" spans="1:12" ht="15" customHeight="1">
      <c r="A39" s="516" t="s">
        <v>253</v>
      </c>
      <c r="B39" s="462"/>
      <c r="C39" s="183">
        <v>4587</v>
      </c>
      <c r="D39" s="183">
        <v>150</v>
      </c>
      <c r="E39" s="183">
        <v>150</v>
      </c>
      <c r="F39" s="196" t="s">
        <v>388</v>
      </c>
      <c r="G39" s="183">
        <f>H39</f>
        <v>124</v>
      </c>
      <c r="H39" s="183">
        <v>124</v>
      </c>
      <c r="I39" s="196" t="s">
        <v>388</v>
      </c>
      <c r="J39" s="183">
        <f t="shared" si="10"/>
        <v>4561</v>
      </c>
      <c r="K39" s="183">
        <f t="shared" si="11"/>
        <v>4437</v>
      </c>
      <c r="L39" s="326">
        <f t="shared" si="12"/>
        <v>100.57005042753782</v>
      </c>
    </row>
    <row r="40" spans="1:12" ht="13.5" customHeight="1">
      <c r="A40" s="383"/>
      <c r="B40" s="242"/>
      <c r="C40" s="187"/>
      <c r="D40" s="187"/>
      <c r="E40" s="187"/>
      <c r="F40" s="187"/>
      <c r="G40" s="187"/>
      <c r="H40" s="187"/>
      <c r="I40" s="187"/>
      <c r="J40" s="187"/>
      <c r="K40" s="187"/>
      <c r="L40" s="414"/>
    </row>
    <row r="41" spans="1:12" ht="15" customHeight="1">
      <c r="A41" s="518" t="s">
        <v>11</v>
      </c>
      <c r="B41" s="502"/>
      <c r="C41" s="16">
        <f>SUM(C43:C55)</f>
        <v>97802</v>
      </c>
      <c r="D41" s="16">
        <f>SUM(D43:D55)</f>
        <v>31021</v>
      </c>
      <c r="E41" s="16">
        <f>SUM(E43:E55)</f>
        <v>26704</v>
      </c>
      <c r="F41" s="16">
        <f>SUM(F43:F55)</f>
        <v>4317</v>
      </c>
      <c r="G41" s="16">
        <f>SUM(G43:G55)</f>
        <v>19894</v>
      </c>
      <c r="H41" s="16">
        <f>SUM(H44:H55)</f>
        <v>15606</v>
      </c>
      <c r="I41" s="16">
        <f>SUM(I43:I55)</f>
        <v>4288</v>
      </c>
      <c r="J41" s="16">
        <f>SUM(J43:J55)</f>
        <v>86675</v>
      </c>
      <c r="K41" s="16">
        <f>J41-G41</f>
        <v>66781</v>
      </c>
      <c r="L41" s="81">
        <f>C41/J41*100</f>
        <v>112.83761176809921</v>
      </c>
    </row>
    <row r="42" spans="1:12" ht="3.75" customHeight="1">
      <c r="A42" s="491"/>
      <c r="B42" s="762"/>
      <c r="C42" s="16"/>
      <c r="D42" s="16"/>
      <c r="E42" s="16"/>
      <c r="F42" s="16"/>
      <c r="G42" s="16"/>
      <c r="H42" s="16"/>
      <c r="I42" s="16"/>
      <c r="J42" s="16"/>
      <c r="K42" s="16"/>
      <c r="L42" s="81"/>
    </row>
    <row r="43" spans="1:12" ht="15" customHeight="1">
      <c r="A43" s="763" t="s">
        <v>251</v>
      </c>
      <c r="B43" s="764"/>
      <c r="C43" s="183">
        <v>10796</v>
      </c>
      <c r="D43" s="183">
        <f>F43</f>
        <v>140</v>
      </c>
      <c r="E43" s="196" t="s">
        <v>388</v>
      </c>
      <c r="F43" s="183">
        <v>140</v>
      </c>
      <c r="G43" s="183">
        <f>I43</f>
        <v>383</v>
      </c>
      <c r="H43" s="196" t="s">
        <v>388</v>
      </c>
      <c r="I43" s="183">
        <v>383</v>
      </c>
      <c r="J43" s="183">
        <f>C43+G43-D43</f>
        <v>11039</v>
      </c>
      <c r="K43" s="183">
        <f>J43-G43</f>
        <v>10656</v>
      </c>
      <c r="L43" s="326">
        <f>C43/J43*100</f>
        <v>97.79871365159887</v>
      </c>
    </row>
    <row r="44" spans="1:12" ht="15" customHeight="1">
      <c r="A44" s="516" t="s">
        <v>483</v>
      </c>
      <c r="B44" s="462"/>
      <c r="C44" s="183">
        <v>5588</v>
      </c>
      <c r="D44" s="183">
        <f>E44+F44</f>
        <v>3633</v>
      </c>
      <c r="E44" s="183">
        <v>678</v>
      </c>
      <c r="F44" s="183">
        <v>2955</v>
      </c>
      <c r="G44" s="183">
        <f>SUM(H44:I44)</f>
        <v>2743</v>
      </c>
      <c r="H44" s="183">
        <v>268</v>
      </c>
      <c r="I44" s="183">
        <v>2475</v>
      </c>
      <c r="J44" s="183">
        <f>C44+G44-D44</f>
        <v>4698</v>
      </c>
      <c r="K44" s="183">
        <f>J44-G44</f>
        <v>1955</v>
      </c>
      <c r="L44" s="326">
        <f>C44/J44*100</f>
        <v>118.94423158790974</v>
      </c>
    </row>
    <row r="45" spans="1:12" ht="15" customHeight="1">
      <c r="A45" s="516" t="s">
        <v>375</v>
      </c>
      <c r="B45" s="462"/>
      <c r="C45" s="183">
        <v>8045</v>
      </c>
      <c r="D45" s="183">
        <f>E45+F45</f>
        <v>5175</v>
      </c>
      <c r="E45" s="183">
        <v>4141</v>
      </c>
      <c r="F45" s="183">
        <v>1034</v>
      </c>
      <c r="G45" s="183">
        <f>SUM(H45:I45)</f>
        <v>3086</v>
      </c>
      <c r="H45" s="183">
        <v>1779</v>
      </c>
      <c r="I45" s="183">
        <v>1307</v>
      </c>
      <c r="J45" s="183">
        <f>C45+G45-D45</f>
        <v>5956</v>
      </c>
      <c r="K45" s="183">
        <f>J45-G45</f>
        <v>2870</v>
      </c>
      <c r="L45" s="326">
        <f>C45/J45*100</f>
        <v>135.07387508394896</v>
      </c>
    </row>
    <row r="46" spans="1:12" ht="15" customHeight="1">
      <c r="A46" s="516" t="s">
        <v>376</v>
      </c>
      <c r="B46" s="462"/>
      <c r="C46" s="183">
        <v>7844</v>
      </c>
      <c r="D46" s="183">
        <f>E46+F46</f>
        <v>4413</v>
      </c>
      <c r="E46" s="183">
        <v>4311</v>
      </c>
      <c r="F46" s="183">
        <v>102</v>
      </c>
      <c r="G46" s="183">
        <f>SUM(H46:I46)</f>
        <v>2493</v>
      </c>
      <c r="H46" s="183">
        <v>2437</v>
      </c>
      <c r="I46" s="183">
        <v>56</v>
      </c>
      <c r="J46" s="183">
        <f>C46+G46-D46</f>
        <v>5924</v>
      </c>
      <c r="K46" s="183">
        <f>J46-G46</f>
        <v>3431</v>
      </c>
      <c r="L46" s="326">
        <f>C46/J46*100</f>
        <v>132.4105334233626</v>
      </c>
    </row>
    <row r="47" spans="1:12" ht="15" customHeight="1">
      <c r="A47" s="516" t="s">
        <v>377</v>
      </c>
      <c r="B47" s="462"/>
      <c r="C47" s="183">
        <v>8604</v>
      </c>
      <c r="D47" s="183">
        <f>E47+F47</f>
        <v>3692</v>
      </c>
      <c r="E47" s="183">
        <v>3644</v>
      </c>
      <c r="F47" s="183">
        <v>48</v>
      </c>
      <c r="G47" s="183">
        <f>SUM(H47:I47)</f>
        <v>2473</v>
      </c>
      <c r="H47" s="183">
        <v>2435</v>
      </c>
      <c r="I47" s="183">
        <v>38</v>
      </c>
      <c r="J47" s="183">
        <f>C47+G47-D47</f>
        <v>7385</v>
      </c>
      <c r="K47" s="183">
        <f>J47-G47</f>
        <v>4912</v>
      </c>
      <c r="L47" s="326">
        <f>C47/J47*100</f>
        <v>116.50643195666892</v>
      </c>
    </row>
    <row r="48" spans="1:12" ht="3.75" customHeight="1">
      <c r="A48" s="516"/>
      <c r="B48" s="462"/>
      <c r="C48" s="183"/>
      <c r="D48" s="183"/>
      <c r="E48" s="183"/>
      <c r="F48" s="183"/>
      <c r="G48" s="183"/>
      <c r="H48" s="183"/>
      <c r="I48" s="183"/>
      <c r="J48" s="183"/>
      <c r="K48" s="183"/>
      <c r="L48" s="326"/>
    </row>
    <row r="49" spans="1:12" ht="15" customHeight="1">
      <c r="A49" s="516" t="s">
        <v>378</v>
      </c>
      <c r="B49" s="462"/>
      <c r="C49" s="183">
        <v>7366</v>
      </c>
      <c r="D49" s="183">
        <f>E49+F49</f>
        <v>2701</v>
      </c>
      <c r="E49" s="183">
        <v>2683</v>
      </c>
      <c r="F49" s="183">
        <v>18</v>
      </c>
      <c r="G49" s="183">
        <f aca="true" t="shared" si="14" ref="G49:G56">SUM(H49:I49)</f>
        <v>1792</v>
      </c>
      <c r="H49" s="183">
        <v>1779</v>
      </c>
      <c r="I49" s="350">
        <v>13</v>
      </c>
      <c r="J49" s="183">
        <f aca="true" t="shared" si="15" ref="J49:J56">C49+G49-D49</f>
        <v>6457</v>
      </c>
      <c r="K49" s="183">
        <f aca="true" t="shared" si="16" ref="K49:K56">J49-G49</f>
        <v>4665</v>
      </c>
      <c r="L49" s="326">
        <f aca="true" t="shared" si="17" ref="L49:L56">C49/J49*100</f>
        <v>114.07774508285581</v>
      </c>
    </row>
    <row r="50" spans="1:12" ht="15" customHeight="1">
      <c r="A50" s="516" t="s">
        <v>379</v>
      </c>
      <c r="B50" s="462"/>
      <c r="C50" s="183">
        <v>6634</v>
      </c>
      <c r="D50" s="183">
        <f>E50+F50</f>
        <v>2377</v>
      </c>
      <c r="E50" s="183">
        <v>2370</v>
      </c>
      <c r="F50" s="183">
        <v>7</v>
      </c>
      <c r="G50" s="183">
        <f t="shared" si="14"/>
        <v>1568</v>
      </c>
      <c r="H50" s="183">
        <v>1563</v>
      </c>
      <c r="I50" s="350">
        <v>5</v>
      </c>
      <c r="J50" s="183">
        <f t="shared" si="15"/>
        <v>5825</v>
      </c>
      <c r="K50" s="183">
        <f t="shared" si="16"/>
        <v>4257</v>
      </c>
      <c r="L50" s="326">
        <f t="shared" si="17"/>
        <v>113.88841201716737</v>
      </c>
    </row>
    <row r="51" spans="1:12" ht="15" customHeight="1">
      <c r="A51" s="516" t="s">
        <v>380</v>
      </c>
      <c r="B51" s="462"/>
      <c r="C51" s="183">
        <v>5490</v>
      </c>
      <c r="D51" s="183">
        <f>E51+F51</f>
        <v>2166</v>
      </c>
      <c r="E51" s="183">
        <v>2160</v>
      </c>
      <c r="F51" s="183">
        <v>6</v>
      </c>
      <c r="G51" s="183">
        <f t="shared" si="14"/>
        <v>1279</v>
      </c>
      <c r="H51" s="183">
        <v>1277</v>
      </c>
      <c r="I51" s="350">
        <v>2</v>
      </c>
      <c r="J51" s="183">
        <f t="shared" si="15"/>
        <v>4603</v>
      </c>
      <c r="K51" s="183">
        <f t="shared" si="16"/>
        <v>3324</v>
      </c>
      <c r="L51" s="326">
        <f t="shared" si="17"/>
        <v>119.27004127742778</v>
      </c>
    </row>
    <row r="52" spans="1:12" ht="15" customHeight="1">
      <c r="A52" s="516" t="s">
        <v>381</v>
      </c>
      <c r="B52" s="462"/>
      <c r="C52" s="183">
        <v>6125</v>
      </c>
      <c r="D52" s="183">
        <f>E52+F52</f>
        <v>2373</v>
      </c>
      <c r="E52" s="183">
        <v>2372</v>
      </c>
      <c r="F52" s="183">
        <v>1</v>
      </c>
      <c r="G52" s="183">
        <f t="shared" si="14"/>
        <v>1449</v>
      </c>
      <c r="H52" s="183">
        <v>1445</v>
      </c>
      <c r="I52" s="350">
        <v>4</v>
      </c>
      <c r="J52" s="183">
        <f t="shared" si="15"/>
        <v>5201</v>
      </c>
      <c r="K52" s="183">
        <f t="shared" si="16"/>
        <v>3752</v>
      </c>
      <c r="L52" s="326">
        <f t="shared" si="17"/>
        <v>117.76581426648723</v>
      </c>
    </row>
    <row r="53" spans="1:12" ht="15" customHeight="1">
      <c r="A53" s="516" t="s">
        <v>382</v>
      </c>
      <c r="B53" s="462"/>
      <c r="C53" s="183">
        <v>7427</v>
      </c>
      <c r="D53" s="183">
        <f>E53+F53</f>
        <v>2415</v>
      </c>
      <c r="E53" s="183">
        <v>2413</v>
      </c>
      <c r="F53" s="183">
        <v>2</v>
      </c>
      <c r="G53" s="183">
        <f t="shared" si="14"/>
        <v>1465</v>
      </c>
      <c r="H53" s="183">
        <v>1463</v>
      </c>
      <c r="I53" s="350">
        <v>2</v>
      </c>
      <c r="J53" s="183">
        <f t="shared" si="15"/>
        <v>6477</v>
      </c>
      <c r="K53" s="183">
        <f t="shared" si="16"/>
        <v>5012</v>
      </c>
      <c r="L53" s="326">
        <f t="shared" si="17"/>
        <v>114.66728423652926</v>
      </c>
    </row>
    <row r="54" spans="1:12" ht="15" customHeight="1">
      <c r="A54" s="516" t="s">
        <v>383</v>
      </c>
      <c r="B54" s="462"/>
      <c r="C54" s="183">
        <v>6680</v>
      </c>
      <c r="D54" s="183">
        <f>E54</f>
        <v>1295</v>
      </c>
      <c r="E54" s="183">
        <v>1295</v>
      </c>
      <c r="F54" s="196" t="s">
        <v>388</v>
      </c>
      <c r="G54" s="183">
        <f t="shared" si="14"/>
        <v>722</v>
      </c>
      <c r="H54" s="183">
        <v>721</v>
      </c>
      <c r="I54" s="350">
        <v>1</v>
      </c>
      <c r="J54" s="183">
        <f t="shared" si="15"/>
        <v>6107</v>
      </c>
      <c r="K54" s="183">
        <f t="shared" si="16"/>
        <v>5385</v>
      </c>
      <c r="L54" s="326">
        <f t="shared" si="17"/>
        <v>109.38267561814313</v>
      </c>
    </row>
    <row r="55" spans="1:12" ht="15" customHeight="1">
      <c r="A55" s="516" t="s">
        <v>252</v>
      </c>
      <c r="B55" s="462"/>
      <c r="C55" s="183">
        <v>17203</v>
      </c>
      <c r="D55" s="183">
        <f>E55+F55</f>
        <v>641</v>
      </c>
      <c r="E55" s="183">
        <v>637</v>
      </c>
      <c r="F55" s="183">
        <v>4</v>
      </c>
      <c r="G55" s="183">
        <f t="shared" si="14"/>
        <v>441</v>
      </c>
      <c r="H55" s="183">
        <v>439</v>
      </c>
      <c r="I55" s="350">
        <v>2</v>
      </c>
      <c r="J55" s="183">
        <f t="shared" si="15"/>
        <v>17003</v>
      </c>
      <c r="K55" s="183">
        <f t="shared" si="16"/>
        <v>16562</v>
      </c>
      <c r="L55" s="326">
        <f t="shared" si="17"/>
        <v>101.17626301240958</v>
      </c>
    </row>
    <row r="56" spans="1:12" ht="15" customHeight="1">
      <c r="A56" s="516" t="s">
        <v>253</v>
      </c>
      <c r="B56" s="462"/>
      <c r="C56" s="183">
        <v>7370</v>
      </c>
      <c r="D56" s="183">
        <f>E56+F56</f>
        <v>61</v>
      </c>
      <c r="E56" s="183">
        <v>59</v>
      </c>
      <c r="F56" s="183">
        <v>2</v>
      </c>
      <c r="G56" s="183">
        <f t="shared" si="14"/>
        <v>42</v>
      </c>
      <c r="H56" s="183">
        <v>41</v>
      </c>
      <c r="I56" s="350">
        <v>1</v>
      </c>
      <c r="J56" s="183">
        <f t="shared" si="15"/>
        <v>7351</v>
      </c>
      <c r="K56" s="183">
        <f t="shared" si="16"/>
        <v>7309</v>
      </c>
      <c r="L56" s="326">
        <f t="shared" si="17"/>
        <v>100.2584682356142</v>
      </c>
    </row>
    <row r="57" spans="1:12" ht="5.25" customHeight="1">
      <c r="A57" s="331"/>
      <c r="B57" s="342"/>
      <c r="C57" s="222"/>
      <c r="D57" s="222"/>
      <c r="E57" s="222"/>
      <c r="F57" s="222"/>
      <c r="G57" s="222"/>
      <c r="H57" s="222"/>
      <c r="I57" s="222"/>
      <c r="J57" s="222"/>
      <c r="K57" s="222"/>
      <c r="L57" s="222"/>
    </row>
    <row r="58" spans="1:12" ht="13.5">
      <c r="A58" s="376" t="s">
        <v>346</v>
      </c>
      <c r="B58" s="370"/>
      <c r="C58" s="370"/>
      <c r="D58" s="370"/>
      <c r="E58" s="370"/>
      <c r="F58" s="167"/>
      <c r="G58" s="167"/>
      <c r="H58" s="167"/>
      <c r="I58" s="167"/>
      <c r="J58" s="167"/>
      <c r="K58" s="167"/>
      <c r="L58" s="167"/>
    </row>
    <row r="59" spans="1:12" ht="13.5">
      <c r="A59" s="415" t="s">
        <v>485</v>
      </c>
      <c r="B59" s="88"/>
      <c r="C59" s="88"/>
      <c r="D59" s="88"/>
      <c r="E59" s="88"/>
      <c r="F59" s="88"/>
      <c r="G59" s="69"/>
      <c r="H59" s="69"/>
      <c r="I59" s="69"/>
      <c r="J59" s="69"/>
      <c r="K59" s="69"/>
      <c r="L59" s="69"/>
    </row>
    <row r="60" ht="13.5">
      <c r="A60" s="415" t="s">
        <v>484</v>
      </c>
    </row>
  </sheetData>
  <mergeCells count="52">
    <mergeCell ref="G4:I4"/>
    <mergeCell ref="D4:F4"/>
    <mergeCell ref="A4:B4"/>
    <mergeCell ref="A7:B7"/>
    <mergeCell ref="A5:B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6:B56"/>
    <mergeCell ref="A52:B52"/>
    <mergeCell ref="A53:B53"/>
    <mergeCell ref="A54:B54"/>
    <mergeCell ref="A55:B55"/>
  </mergeCells>
  <printOptions/>
  <pageMargins left="0.5905511811023623" right="0.5905511811023623" top="0.5905511811023623" bottom="0.2" header="0.5118110236220472" footer="0.5118110236220472"/>
  <pageSetup horizontalDpi="600" verticalDpi="600" orientation="portrait" paperSize="9" r:id="rId1"/>
  <headerFooter alignWithMargins="0">
    <oddHeader xml:space="preserve">&amp;L&amp;8 52　　　　人　口
  （ 国勢調査 ）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7"/>
  <sheetViews>
    <sheetView workbookViewId="0" topLeftCell="A1">
      <selection activeCell="M24" sqref="M24"/>
    </sheetView>
  </sheetViews>
  <sheetFormatPr defaultColWidth="9.00390625" defaultRowHeight="13.5"/>
  <cols>
    <col min="1" max="1" width="1.25" style="0" customWidth="1"/>
    <col min="2" max="3" width="7.50390625" style="0" customWidth="1"/>
    <col min="4" max="4" width="1.25" style="0" customWidth="1"/>
    <col min="5" max="10" width="9.125" style="0" bestFit="1" customWidth="1"/>
    <col min="11" max="11" width="9.50390625" style="0" bestFit="1" customWidth="1"/>
  </cols>
  <sheetData>
    <row r="1" spans="1:11" ht="26.2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3.25" customHeight="1">
      <c r="A2" s="146" t="s">
        <v>25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2:11" ht="13.5">
      <c r="B3" s="121"/>
      <c r="C3" s="121"/>
      <c r="D3" s="121"/>
      <c r="E3" s="121"/>
      <c r="F3" s="121"/>
      <c r="G3" s="121"/>
      <c r="H3" s="121"/>
      <c r="I3" s="121"/>
      <c r="J3" s="121"/>
      <c r="K3" s="211" t="s">
        <v>260</v>
      </c>
    </row>
    <row r="4" spans="1:11" ht="13.5">
      <c r="A4" s="520" t="s">
        <v>26</v>
      </c>
      <c r="B4" s="521"/>
      <c r="C4" s="521"/>
      <c r="D4" s="521"/>
      <c r="E4" s="520" t="s">
        <v>27</v>
      </c>
      <c r="F4" s="521" t="s">
        <v>4</v>
      </c>
      <c r="G4" s="521"/>
      <c r="H4" s="521"/>
      <c r="I4" s="220" t="s">
        <v>28</v>
      </c>
      <c r="J4" s="521" t="s">
        <v>8</v>
      </c>
      <c r="K4" s="507"/>
    </row>
    <row r="5" spans="1:11" ht="13.5">
      <c r="A5" s="522"/>
      <c r="B5" s="505"/>
      <c r="C5" s="505"/>
      <c r="D5" s="505"/>
      <c r="E5" s="522"/>
      <c r="F5" s="216" t="s">
        <v>9</v>
      </c>
      <c r="G5" s="216" t="s">
        <v>10</v>
      </c>
      <c r="H5" s="216" t="s">
        <v>11</v>
      </c>
      <c r="I5" s="221" t="s">
        <v>30</v>
      </c>
      <c r="J5" s="216" t="s">
        <v>14</v>
      </c>
      <c r="K5" s="224" t="s">
        <v>369</v>
      </c>
    </row>
    <row r="6" spans="1:11" ht="5.25" customHeight="1">
      <c r="A6" s="24"/>
      <c r="B6" s="506"/>
      <c r="C6" s="506"/>
      <c r="D6" s="205"/>
      <c r="E6" s="24"/>
      <c r="F6" s="26"/>
      <c r="G6" s="26"/>
      <c r="H6" s="26"/>
      <c r="I6" s="27"/>
      <c r="J6" s="26"/>
      <c r="K6" s="26"/>
    </row>
    <row r="7" spans="1:11" ht="13.5">
      <c r="A7" s="69"/>
      <c r="B7" s="519" t="s">
        <v>31</v>
      </c>
      <c r="C7" s="519"/>
      <c r="D7" s="206"/>
      <c r="E7" s="17">
        <f>E9+E18+E26+E34+E39+E44+E49+E51+E59+E74+E82+E89+E99+E108+E116+E125</f>
        <v>74768</v>
      </c>
      <c r="F7" s="17">
        <f>F9+F18+F26+F34+F39+F44+F49+F51+F59+F74+F82+F89+F99+F108+F116+F125</f>
        <v>172566</v>
      </c>
      <c r="G7" s="17">
        <f>G9+G18+G26+G34+G39+G44+G49+G51+G59+G74+G82+G89+G99+G108+G116+G125</f>
        <v>85889</v>
      </c>
      <c r="H7" s="17">
        <f>H9+H18+H26+H34+H39+H44+H49+H51+H59+H74+H82+H89+H99+H108+H116+H125</f>
        <v>86677</v>
      </c>
      <c r="I7" s="5">
        <v>2.27</v>
      </c>
      <c r="J7" s="17">
        <f>J9+J18+J26+J34+J39+J44+J49+J51+J59+J74+J82+J89+J99+J108+J116+J125</f>
        <v>7857</v>
      </c>
      <c r="K7" s="5">
        <v>4.77</v>
      </c>
    </row>
    <row r="8" spans="1:11" ht="3.75" customHeight="1">
      <c r="A8" s="69"/>
      <c r="B8" s="519"/>
      <c r="C8" s="519"/>
      <c r="D8" s="207"/>
      <c r="E8" s="17"/>
      <c r="F8" s="16"/>
      <c r="G8" s="16"/>
      <c r="H8" s="16"/>
      <c r="I8" s="5"/>
      <c r="J8" s="16"/>
      <c r="K8" s="5"/>
    </row>
    <row r="9" spans="1:11" ht="13.5">
      <c r="A9" s="69"/>
      <c r="B9" s="519" t="s">
        <v>32</v>
      </c>
      <c r="C9" s="519"/>
      <c r="D9" s="208"/>
      <c r="E9" s="17">
        <f>SUM(E10:E16)</f>
        <v>8591</v>
      </c>
      <c r="F9" s="16">
        <f>SUM(F10:F16)</f>
        <v>20349</v>
      </c>
      <c r="G9" s="16">
        <f>SUM(G10:G16)</f>
        <v>10031</v>
      </c>
      <c r="H9" s="16">
        <f>SUM(H10:H16)</f>
        <v>10318</v>
      </c>
      <c r="I9" s="5">
        <v>2.31</v>
      </c>
      <c r="J9" s="16">
        <f>SUM(J10:J16)</f>
        <v>3315</v>
      </c>
      <c r="K9" s="5">
        <v>19.46</v>
      </c>
    </row>
    <row r="10" spans="1:11" ht="13.5">
      <c r="A10" s="69"/>
      <c r="B10" s="156"/>
      <c r="C10" s="156" t="s">
        <v>33</v>
      </c>
      <c r="D10" s="218"/>
      <c r="E10" s="187">
        <v>1789</v>
      </c>
      <c r="F10" s="183">
        <v>4071</v>
      </c>
      <c r="G10" s="183">
        <v>1959</v>
      </c>
      <c r="H10" s="183">
        <v>2112</v>
      </c>
      <c r="I10" s="219">
        <v>2.18</v>
      </c>
      <c r="J10" s="183">
        <v>979</v>
      </c>
      <c r="K10" s="195">
        <v>31.66</v>
      </c>
    </row>
    <row r="11" spans="1:11" ht="13.5">
      <c r="A11" s="69"/>
      <c r="B11" s="156"/>
      <c r="C11" s="156" t="s">
        <v>34</v>
      </c>
      <c r="D11" s="218"/>
      <c r="E11" s="187">
        <v>1399</v>
      </c>
      <c r="F11" s="183">
        <v>3282</v>
      </c>
      <c r="G11" s="183">
        <v>1614</v>
      </c>
      <c r="H11" s="183">
        <v>1668</v>
      </c>
      <c r="I11" s="195">
        <v>2.27</v>
      </c>
      <c r="J11" s="183">
        <v>157</v>
      </c>
      <c r="K11" s="195">
        <v>5.02</v>
      </c>
    </row>
    <row r="12" spans="1:11" ht="13.5">
      <c r="A12" s="69"/>
      <c r="B12" s="156"/>
      <c r="C12" s="156" t="s">
        <v>35</v>
      </c>
      <c r="D12" s="218"/>
      <c r="E12" s="187">
        <v>349</v>
      </c>
      <c r="F12" s="183">
        <v>853</v>
      </c>
      <c r="G12" s="183">
        <v>434</v>
      </c>
      <c r="H12" s="183">
        <v>419</v>
      </c>
      <c r="I12" s="195">
        <v>2.44</v>
      </c>
      <c r="J12" s="183">
        <v>88</v>
      </c>
      <c r="K12" s="195">
        <v>11.5</v>
      </c>
    </row>
    <row r="13" spans="1:11" ht="13.5">
      <c r="A13" s="69"/>
      <c r="B13" s="156"/>
      <c r="C13" s="156" t="s">
        <v>36</v>
      </c>
      <c r="D13" s="218"/>
      <c r="E13" s="187">
        <v>767</v>
      </c>
      <c r="F13" s="183">
        <v>1873</v>
      </c>
      <c r="G13" s="183">
        <v>965</v>
      </c>
      <c r="H13" s="183">
        <v>908</v>
      </c>
      <c r="I13" s="195">
        <v>2.38</v>
      </c>
      <c r="J13" s="183">
        <v>110</v>
      </c>
      <c r="K13" s="195">
        <v>6.24</v>
      </c>
    </row>
    <row r="14" spans="1:11" ht="13.5">
      <c r="A14" s="69"/>
      <c r="B14" s="156"/>
      <c r="C14" s="156" t="s">
        <v>37</v>
      </c>
      <c r="D14" s="218"/>
      <c r="E14" s="187">
        <v>606</v>
      </c>
      <c r="F14" s="183">
        <v>1514</v>
      </c>
      <c r="G14" s="183">
        <v>747</v>
      </c>
      <c r="H14" s="183">
        <v>767</v>
      </c>
      <c r="I14" s="195">
        <v>2.46</v>
      </c>
      <c r="J14" s="183">
        <v>123</v>
      </c>
      <c r="K14" s="195">
        <v>8.84</v>
      </c>
    </row>
    <row r="15" spans="1:11" ht="13.5">
      <c r="A15" s="69"/>
      <c r="B15" s="156"/>
      <c r="C15" s="156" t="s">
        <v>38</v>
      </c>
      <c r="D15" s="218"/>
      <c r="E15" s="187">
        <v>2412</v>
      </c>
      <c r="F15" s="183">
        <v>5401</v>
      </c>
      <c r="G15" s="183">
        <v>2661</v>
      </c>
      <c r="H15" s="183">
        <v>2740</v>
      </c>
      <c r="I15" s="195">
        <v>2.24</v>
      </c>
      <c r="J15" s="183">
        <v>44</v>
      </c>
      <c r="K15" s="195">
        <v>0.82</v>
      </c>
    </row>
    <row r="16" spans="1:11" ht="13.5">
      <c r="A16" s="69"/>
      <c r="B16" s="156"/>
      <c r="C16" s="156" t="s">
        <v>39</v>
      </c>
      <c r="D16" s="218"/>
      <c r="E16" s="187">
        <v>1269</v>
      </c>
      <c r="F16" s="183">
        <v>3355</v>
      </c>
      <c r="G16" s="183">
        <v>1651</v>
      </c>
      <c r="H16" s="183">
        <v>1704</v>
      </c>
      <c r="I16" s="195">
        <v>2.53</v>
      </c>
      <c r="J16" s="183">
        <v>1814</v>
      </c>
      <c r="K16" s="195">
        <v>117.72</v>
      </c>
    </row>
    <row r="17" spans="1:11" ht="3.75" customHeight="1">
      <c r="A17" s="69"/>
      <c r="B17" s="28"/>
      <c r="C17" s="28"/>
      <c r="D17" s="207"/>
      <c r="E17" s="17"/>
      <c r="F17" s="16"/>
      <c r="G17" s="16"/>
      <c r="H17" s="16"/>
      <c r="I17" s="5"/>
      <c r="J17" s="16"/>
      <c r="K17" s="5"/>
    </row>
    <row r="18" spans="1:11" ht="13.5">
      <c r="A18" s="69"/>
      <c r="B18" s="519" t="s">
        <v>40</v>
      </c>
      <c r="C18" s="519"/>
      <c r="D18" s="207"/>
      <c r="E18" s="17">
        <f>SUM(E19:E24)</f>
        <v>4422</v>
      </c>
      <c r="F18" s="16">
        <f>SUM(F19:F24)</f>
        <v>9552</v>
      </c>
      <c r="G18" s="16">
        <f>SUM(G19:G24)</f>
        <v>4700</v>
      </c>
      <c r="H18" s="16">
        <f>SUM(H19:H24)</f>
        <v>4852</v>
      </c>
      <c r="I18" s="5">
        <v>2.13</v>
      </c>
      <c r="J18" s="16">
        <f>SUM(J19:J24)</f>
        <v>48</v>
      </c>
      <c r="K18" s="5">
        <v>0.51</v>
      </c>
    </row>
    <row r="19" spans="1:11" ht="13.5">
      <c r="A19" s="69"/>
      <c r="B19" s="156"/>
      <c r="C19" s="156" t="s">
        <v>33</v>
      </c>
      <c r="D19" s="218"/>
      <c r="E19" s="187">
        <v>1000</v>
      </c>
      <c r="F19" s="183">
        <v>2163</v>
      </c>
      <c r="G19" s="183">
        <v>1113</v>
      </c>
      <c r="H19" s="183">
        <v>1050</v>
      </c>
      <c r="I19" s="195">
        <v>2.16</v>
      </c>
      <c r="J19" s="183">
        <v>-30</v>
      </c>
      <c r="K19" s="195">
        <v>-1.37</v>
      </c>
    </row>
    <row r="20" spans="1:11" ht="13.5">
      <c r="A20" s="69"/>
      <c r="B20" s="156"/>
      <c r="C20" s="156" t="s">
        <v>34</v>
      </c>
      <c r="D20" s="218"/>
      <c r="E20" s="187">
        <v>1132</v>
      </c>
      <c r="F20" s="183">
        <v>2361</v>
      </c>
      <c r="G20" s="183">
        <v>1148</v>
      </c>
      <c r="H20" s="183">
        <v>1213</v>
      </c>
      <c r="I20" s="195">
        <v>2.09</v>
      </c>
      <c r="J20" s="183">
        <v>-141</v>
      </c>
      <c r="K20" s="195">
        <v>-5.64</v>
      </c>
    </row>
    <row r="21" spans="1:11" ht="13.5">
      <c r="A21" s="69"/>
      <c r="B21" s="156"/>
      <c r="C21" s="156" t="s">
        <v>35</v>
      </c>
      <c r="D21" s="218"/>
      <c r="E21" s="187">
        <v>779</v>
      </c>
      <c r="F21" s="183">
        <v>1438</v>
      </c>
      <c r="G21" s="183">
        <v>695</v>
      </c>
      <c r="H21" s="183">
        <v>743</v>
      </c>
      <c r="I21" s="195">
        <v>1.85</v>
      </c>
      <c r="J21" s="183">
        <v>192</v>
      </c>
      <c r="K21" s="195">
        <v>15.41</v>
      </c>
    </row>
    <row r="22" spans="1:11" ht="13.5">
      <c r="A22" s="69"/>
      <c r="B22" s="156"/>
      <c r="C22" s="156" t="s">
        <v>36</v>
      </c>
      <c r="D22" s="218"/>
      <c r="E22" s="187">
        <v>925</v>
      </c>
      <c r="F22" s="183">
        <v>2152</v>
      </c>
      <c r="G22" s="183">
        <v>1027</v>
      </c>
      <c r="H22" s="183">
        <v>1125</v>
      </c>
      <c r="I22" s="195">
        <v>2.2</v>
      </c>
      <c r="J22" s="183">
        <v>-55</v>
      </c>
      <c r="K22" s="195">
        <v>-2.49</v>
      </c>
    </row>
    <row r="23" spans="1:11" ht="13.5">
      <c r="A23" s="69"/>
      <c r="B23" s="156"/>
      <c r="C23" s="156" t="s">
        <v>37</v>
      </c>
      <c r="D23" s="218"/>
      <c r="E23" s="187">
        <v>370</v>
      </c>
      <c r="F23" s="183">
        <v>885</v>
      </c>
      <c r="G23" s="183">
        <v>442</v>
      </c>
      <c r="H23" s="183">
        <v>443</v>
      </c>
      <c r="I23" s="195">
        <v>2.39</v>
      </c>
      <c r="J23" s="183">
        <v>25</v>
      </c>
      <c r="K23" s="195">
        <v>2.91</v>
      </c>
    </row>
    <row r="24" spans="1:11" ht="13.5">
      <c r="A24" s="69"/>
      <c r="B24" s="156"/>
      <c r="C24" s="156" t="s">
        <v>38</v>
      </c>
      <c r="D24" s="218"/>
      <c r="E24" s="187">
        <v>216</v>
      </c>
      <c r="F24" s="183">
        <v>553</v>
      </c>
      <c r="G24" s="183">
        <v>275</v>
      </c>
      <c r="H24" s="183">
        <v>278</v>
      </c>
      <c r="I24" s="195">
        <v>2.56</v>
      </c>
      <c r="J24" s="183">
        <v>57</v>
      </c>
      <c r="K24" s="195">
        <v>11.49</v>
      </c>
    </row>
    <row r="25" spans="1:11" ht="3.75" customHeight="1">
      <c r="A25" s="69"/>
      <c r="B25" s="28"/>
      <c r="C25" s="28"/>
      <c r="D25" s="207"/>
      <c r="E25" s="17"/>
      <c r="F25" s="16"/>
      <c r="G25" s="16"/>
      <c r="H25" s="16"/>
      <c r="I25" s="5"/>
      <c r="J25" s="16"/>
      <c r="K25" s="5"/>
    </row>
    <row r="26" spans="1:11" ht="13.5">
      <c r="A26" s="69"/>
      <c r="B26" s="519" t="s">
        <v>41</v>
      </c>
      <c r="C26" s="519"/>
      <c r="D26" s="207"/>
      <c r="E26" s="17">
        <f>SUM(E27:E32)</f>
        <v>8053</v>
      </c>
      <c r="F26" s="16">
        <f>SUM(F27:F32)</f>
        <v>16307</v>
      </c>
      <c r="G26" s="16">
        <f>SUM(G27:G32)</f>
        <v>8273</v>
      </c>
      <c r="H26" s="16">
        <f>SUM(H27:H32)</f>
        <v>8034</v>
      </c>
      <c r="I26" s="5">
        <v>1.97</v>
      </c>
      <c r="J26" s="16">
        <f>SUM(J27:J32)</f>
        <v>689</v>
      </c>
      <c r="K26" s="5">
        <v>4.41</v>
      </c>
    </row>
    <row r="27" spans="1:11" ht="13.5">
      <c r="A27" s="69"/>
      <c r="B27" s="156"/>
      <c r="C27" s="156" t="s">
        <v>33</v>
      </c>
      <c r="D27" s="218"/>
      <c r="E27" s="187">
        <v>2536</v>
      </c>
      <c r="F27" s="183">
        <v>4564</v>
      </c>
      <c r="G27" s="183">
        <v>2327</v>
      </c>
      <c r="H27" s="183">
        <v>2237</v>
      </c>
      <c r="I27" s="195">
        <v>1.78</v>
      </c>
      <c r="J27" s="183">
        <v>540</v>
      </c>
      <c r="K27" s="195">
        <v>13.42</v>
      </c>
    </row>
    <row r="28" spans="1:11" ht="13.5">
      <c r="A28" s="69"/>
      <c r="B28" s="156"/>
      <c r="C28" s="156" t="s">
        <v>34</v>
      </c>
      <c r="D28" s="218"/>
      <c r="E28" s="187">
        <v>1315</v>
      </c>
      <c r="F28" s="183">
        <v>2534</v>
      </c>
      <c r="G28" s="183">
        <v>1284</v>
      </c>
      <c r="H28" s="183">
        <v>1250</v>
      </c>
      <c r="I28" s="195">
        <v>1.92</v>
      </c>
      <c r="J28" s="183">
        <v>-1</v>
      </c>
      <c r="K28" s="195">
        <v>-0.04</v>
      </c>
    </row>
    <row r="29" spans="1:11" ht="13.5">
      <c r="A29" s="69"/>
      <c r="B29" s="156"/>
      <c r="C29" s="156" t="s">
        <v>35</v>
      </c>
      <c r="D29" s="218"/>
      <c r="E29" s="187">
        <v>915</v>
      </c>
      <c r="F29" s="183">
        <v>1770</v>
      </c>
      <c r="G29" s="183">
        <v>880</v>
      </c>
      <c r="H29" s="183">
        <v>890</v>
      </c>
      <c r="I29" s="195">
        <v>1.93</v>
      </c>
      <c r="J29" s="183">
        <v>135</v>
      </c>
      <c r="K29" s="195">
        <v>8.26</v>
      </c>
    </row>
    <row r="30" spans="1:11" ht="13.5">
      <c r="A30" s="69"/>
      <c r="B30" s="156"/>
      <c r="C30" s="156" t="s">
        <v>36</v>
      </c>
      <c r="D30" s="218"/>
      <c r="E30" s="187">
        <v>617</v>
      </c>
      <c r="F30" s="183">
        <v>1229</v>
      </c>
      <c r="G30" s="183">
        <v>623</v>
      </c>
      <c r="H30" s="183">
        <v>606</v>
      </c>
      <c r="I30" s="195">
        <v>1.93</v>
      </c>
      <c r="J30" s="183">
        <v>-125</v>
      </c>
      <c r="K30" s="195">
        <v>-9.23</v>
      </c>
    </row>
    <row r="31" spans="1:11" ht="13.5">
      <c r="A31" s="69"/>
      <c r="B31" s="156"/>
      <c r="C31" s="156" t="s">
        <v>37</v>
      </c>
      <c r="D31" s="218"/>
      <c r="E31" s="187">
        <v>853</v>
      </c>
      <c r="F31" s="183">
        <v>2114</v>
      </c>
      <c r="G31" s="183">
        <v>1103</v>
      </c>
      <c r="H31" s="183">
        <v>1011</v>
      </c>
      <c r="I31" s="195">
        <v>2.43</v>
      </c>
      <c r="J31" s="183">
        <v>56</v>
      </c>
      <c r="K31" s="195">
        <v>2.72</v>
      </c>
    </row>
    <row r="32" spans="1:11" ht="13.5">
      <c r="A32" s="69"/>
      <c r="B32" s="156"/>
      <c r="C32" s="156" t="s">
        <v>38</v>
      </c>
      <c r="D32" s="218"/>
      <c r="E32" s="187">
        <v>1817</v>
      </c>
      <c r="F32" s="183">
        <v>4096</v>
      </c>
      <c r="G32" s="183">
        <v>2056</v>
      </c>
      <c r="H32" s="183">
        <v>2040</v>
      </c>
      <c r="I32" s="195">
        <v>2.08</v>
      </c>
      <c r="J32" s="183">
        <v>84</v>
      </c>
      <c r="K32" s="195">
        <v>2.09</v>
      </c>
    </row>
    <row r="33" spans="1:11" ht="3.75" customHeight="1">
      <c r="A33" s="69"/>
      <c r="B33" s="28"/>
      <c r="C33" s="28"/>
      <c r="D33" s="207"/>
      <c r="E33" s="17"/>
      <c r="F33" s="16"/>
      <c r="G33" s="16"/>
      <c r="H33" s="16"/>
      <c r="I33" s="5"/>
      <c r="J33" s="16"/>
      <c r="K33" s="5"/>
    </row>
    <row r="34" spans="1:11" ht="13.5">
      <c r="A34" s="69"/>
      <c r="B34" s="519" t="s">
        <v>42</v>
      </c>
      <c r="C34" s="519"/>
      <c r="D34" s="207"/>
      <c r="E34" s="17">
        <f>SUM(E35:E37)</f>
        <v>4755</v>
      </c>
      <c r="F34" s="16">
        <f>SUM(F35:F37)</f>
        <v>10160</v>
      </c>
      <c r="G34" s="16">
        <f>SUM(G35:G37)</f>
        <v>4698</v>
      </c>
      <c r="H34" s="16">
        <f>SUM(H35:H37)</f>
        <v>5462</v>
      </c>
      <c r="I34" s="5">
        <v>2.08</v>
      </c>
      <c r="J34" s="16">
        <f>SUM(J35:J37)</f>
        <v>788</v>
      </c>
      <c r="K34" s="5">
        <v>8.41</v>
      </c>
    </row>
    <row r="35" spans="1:11" ht="13.5">
      <c r="A35" s="69"/>
      <c r="B35" s="156"/>
      <c r="C35" s="156" t="s">
        <v>33</v>
      </c>
      <c r="D35" s="218"/>
      <c r="E35" s="187">
        <v>1614</v>
      </c>
      <c r="F35" s="183">
        <v>3550</v>
      </c>
      <c r="G35" s="183">
        <v>1586</v>
      </c>
      <c r="H35" s="183">
        <v>1964</v>
      </c>
      <c r="I35" s="195">
        <v>2.03</v>
      </c>
      <c r="J35" s="183">
        <v>859</v>
      </c>
      <c r="K35" s="195">
        <v>31.92</v>
      </c>
    </row>
    <row r="36" spans="1:11" ht="13.5">
      <c r="A36" s="69"/>
      <c r="B36" s="156"/>
      <c r="C36" s="156" t="s">
        <v>34</v>
      </c>
      <c r="D36" s="218"/>
      <c r="E36" s="187">
        <v>2204</v>
      </c>
      <c r="F36" s="183">
        <v>4693</v>
      </c>
      <c r="G36" s="183">
        <v>2238</v>
      </c>
      <c r="H36" s="183">
        <v>2455</v>
      </c>
      <c r="I36" s="195">
        <v>2.13</v>
      </c>
      <c r="J36" s="183">
        <v>6</v>
      </c>
      <c r="K36" s="195">
        <v>0.13</v>
      </c>
    </row>
    <row r="37" spans="1:11" ht="13.5">
      <c r="A37" s="69"/>
      <c r="B37" s="156"/>
      <c r="C37" s="156" t="s">
        <v>35</v>
      </c>
      <c r="D37" s="218"/>
      <c r="E37" s="187">
        <v>937</v>
      </c>
      <c r="F37" s="183">
        <v>1917</v>
      </c>
      <c r="G37" s="183">
        <v>874</v>
      </c>
      <c r="H37" s="183">
        <v>1043</v>
      </c>
      <c r="I37" s="195">
        <v>2.05</v>
      </c>
      <c r="J37" s="183">
        <v>-77</v>
      </c>
      <c r="K37" s="195">
        <v>-3.86</v>
      </c>
    </row>
    <row r="38" spans="1:11" ht="3.75" customHeight="1">
      <c r="A38" s="69"/>
      <c r="B38" s="28"/>
      <c r="C38" s="28"/>
      <c r="D38" s="207"/>
      <c r="E38" s="17"/>
      <c r="F38" s="16"/>
      <c r="G38" s="16"/>
      <c r="H38" s="16"/>
      <c r="I38" s="5"/>
      <c r="J38" s="16"/>
      <c r="K38" s="5"/>
    </row>
    <row r="39" spans="1:11" ht="13.5">
      <c r="A39" s="69"/>
      <c r="B39" s="519" t="s">
        <v>43</v>
      </c>
      <c r="C39" s="519"/>
      <c r="D39" s="207"/>
      <c r="E39" s="17">
        <f>SUM(E40:E42)</f>
        <v>5091</v>
      </c>
      <c r="F39" s="16">
        <f>SUM(F40:F42)</f>
        <v>9697</v>
      </c>
      <c r="G39" s="16">
        <f>SUM(G40:G42)</f>
        <v>4967</v>
      </c>
      <c r="H39" s="16">
        <f>SUM(H40:H42)</f>
        <v>4730</v>
      </c>
      <c r="I39" s="5">
        <v>1.9</v>
      </c>
      <c r="J39" s="16">
        <f>SUM(J40:J42)</f>
        <v>1579</v>
      </c>
      <c r="K39" s="5">
        <v>19.45</v>
      </c>
    </row>
    <row r="40" spans="1:11" ht="13.5">
      <c r="A40" s="69"/>
      <c r="B40" s="156"/>
      <c r="C40" s="156" t="s">
        <v>33</v>
      </c>
      <c r="D40" s="218"/>
      <c r="E40" s="187">
        <v>1647</v>
      </c>
      <c r="F40" s="183">
        <v>2925</v>
      </c>
      <c r="G40" s="183">
        <v>1513</v>
      </c>
      <c r="H40" s="183">
        <v>1412</v>
      </c>
      <c r="I40" s="195">
        <v>1.75</v>
      </c>
      <c r="J40" s="183">
        <v>244</v>
      </c>
      <c r="K40" s="195">
        <v>9.1</v>
      </c>
    </row>
    <row r="41" spans="1:11" ht="13.5">
      <c r="A41" s="69"/>
      <c r="B41" s="156"/>
      <c r="C41" s="156" t="s">
        <v>34</v>
      </c>
      <c r="D41" s="218"/>
      <c r="E41" s="187">
        <v>1038</v>
      </c>
      <c r="F41" s="183">
        <v>2120</v>
      </c>
      <c r="G41" s="183">
        <v>1033</v>
      </c>
      <c r="H41" s="183">
        <v>1087</v>
      </c>
      <c r="I41" s="195">
        <v>2.04</v>
      </c>
      <c r="J41" s="183">
        <v>936</v>
      </c>
      <c r="K41" s="195">
        <v>79.05</v>
      </c>
    </row>
    <row r="42" spans="1:11" ht="13.5">
      <c r="A42" s="69"/>
      <c r="B42" s="156"/>
      <c r="C42" s="156" t="s">
        <v>35</v>
      </c>
      <c r="D42" s="218"/>
      <c r="E42" s="187">
        <v>2406</v>
      </c>
      <c r="F42" s="183">
        <v>4652</v>
      </c>
      <c r="G42" s="183">
        <v>2421</v>
      </c>
      <c r="H42" s="183">
        <v>2231</v>
      </c>
      <c r="I42" s="195">
        <v>1.93</v>
      </c>
      <c r="J42" s="183">
        <v>399</v>
      </c>
      <c r="K42" s="195">
        <v>9.38</v>
      </c>
    </row>
    <row r="43" spans="1:11" ht="3.75" customHeight="1">
      <c r="A43" s="69"/>
      <c r="B43" s="28"/>
      <c r="C43" s="28"/>
      <c r="D43" s="207"/>
      <c r="E43" s="17"/>
      <c r="F43" s="16"/>
      <c r="G43" s="16"/>
      <c r="H43" s="16"/>
      <c r="I43" s="5"/>
      <c r="J43" s="16"/>
      <c r="K43" s="5"/>
    </row>
    <row r="44" spans="1:11" ht="13.5">
      <c r="A44" s="69"/>
      <c r="B44" s="519" t="s">
        <v>44</v>
      </c>
      <c r="C44" s="519"/>
      <c r="D44" s="207"/>
      <c r="E44" s="17">
        <f>SUM(E45:E47)</f>
        <v>5235</v>
      </c>
      <c r="F44" s="16">
        <f>SUM(F45:F47)</f>
        <v>9900</v>
      </c>
      <c r="G44" s="16">
        <f>SUM(G45:G47)</f>
        <v>5156</v>
      </c>
      <c r="H44" s="16">
        <f>SUM(H45:H47)</f>
        <v>4744</v>
      </c>
      <c r="I44" s="5">
        <v>1.87</v>
      </c>
      <c r="J44" s="16">
        <f>SUM(J45:J47)</f>
        <v>-285</v>
      </c>
      <c r="K44" s="5">
        <v>-2.8</v>
      </c>
    </row>
    <row r="45" spans="1:11" ht="13.5">
      <c r="A45" s="69"/>
      <c r="B45" s="156"/>
      <c r="C45" s="156" t="s">
        <v>33</v>
      </c>
      <c r="D45" s="218"/>
      <c r="E45" s="187">
        <v>1356</v>
      </c>
      <c r="F45" s="183">
        <v>2568</v>
      </c>
      <c r="G45" s="183">
        <v>1362</v>
      </c>
      <c r="H45" s="183">
        <v>1206</v>
      </c>
      <c r="I45" s="195">
        <v>1.89</v>
      </c>
      <c r="J45" s="183">
        <v>-155</v>
      </c>
      <c r="K45" s="195">
        <v>-5.69</v>
      </c>
    </row>
    <row r="46" spans="1:11" ht="13.5">
      <c r="A46" s="69"/>
      <c r="B46" s="156"/>
      <c r="C46" s="156" t="s">
        <v>34</v>
      </c>
      <c r="D46" s="218"/>
      <c r="E46" s="187">
        <v>2277</v>
      </c>
      <c r="F46" s="183">
        <v>4243</v>
      </c>
      <c r="G46" s="183">
        <v>2169</v>
      </c>
      <c r="H46" s="183">
        <v>2074</v>
      </c>
      <c r="I46" s="195">
        <v>1.86</v>
      </c>
      <c r="J46" s="183">
        <v>-74</v>
      </c>
      <c r="K46" s="195">
        <v>-1.71</v>
      </c>
    </row>
    <row r="47" spans="1:11" ht="13.5">
      <c r="A47" s="69"/>
      <c r="B47" s="156"/>
      <c r="C47" s="156" t="s">
        <v>35</v>
      </c>
      <c r="D47" s="218"/>
      <c r="E47" s="187">
        <v>1602</v>
      </c>
      <c r="F47" s="183">
        <v>3089</v>
      </c>
      <c r="G47" s="183">
        <v>1625</v>
      </c>
      <c r="H47" s="183">
        <v>1464</v>
      </c>
      <c r="I47" s="195">
        <v>1.87</v>
      </c>
      <c r="J47" s="183">
        <v>-56</v>
      </c>
      <c r="K47" s="195">
        <v>-1.78</v>
      </c>
    </row>
    <row r="48" spans="1:11" ht="3.75" customHeight="1">
      <c r="A48" s="69"/>
      <c r="B48" s="28"/>
      <c r="C48" s="28"/>
      <c r="D48" s="207"/>
      <c r="E48" s="17"/>
      <c r="F48" s="16"/>
      <c r="G48" s="16"/>
      <c r="H48" s="16"/>
      <c r="I48" s="5"/>
      <c r="J48" s="16"/>
      <c r="K48" s="5"/>
    </row>
    <row r="49" spans="1:11" ht="13.5">
      <c r="A49" s="69"/>
      <c r="B49" s="519" t="s">
        <v>45</v>
      </c>
      <c r="C49" s="519"/>
      <c r="D49" s="207"/>
      <c r="E49" s="17">
        <v>969</v>
      </c>
      <c r="F49" s="16">
        <v>2293</v>
      </c>
      <c r="G49" s="16">
        <v>1313</v>
      </c>
      <c r="H49" s="16">
        <v>980</v>
      </c>
      <c r="I49" s="5">
        <v>2.11</v>
      </c>
      <c r="J49" s="16">
        <v>-138</v>
      </c>
      <c r="K49" s="5">
        <v>-5.68</v>
      </c>
    </row>
    <row r="50" spans="1:11" ht="3.75" customHeight="1">
      <c r="A50" s="69"/>
      <c r="B50" s="28"/>
      <c r="C50" s="28"/>
      <c r="D50" s="207"/>
      <c r="E50" s="17"/>
      <c r="F50" s="16"/>
      <c r="G50" s="16"/>
      <c r="H50" s="16"/>
      <c r="I50" s="5"/>
      <c r="J50" s="16"/>
      <c r="K50" s="5"/>
    </row>
    <row r="51" spans="1:11" ht="13.5">
      <c r="A51" s="69"/>
      <c r="B51" s="519" t="s">
        <v>46</v>
      </c>
      <c r="C51" s="519"/>
      <c r="D51" s="207"/>
      <c r="E51" s="17">
        <f>SUM(E52:E57)</f>
        <v>5051</v>
      </c>
      <c r="F51" s="16">
        <f>SUM(F52:F57)</f>
        <v>12072</v>
      </c>
      <c r="G51" s="16">
        <f>SUM(G52:G57)</f>
        <v>6103</v>
      </c>
      <c r="H51" s="16">
        <f>SUM(H52:H57)</f>
        <v>5969</v>
      </c>
      <c r="I51" s="5">
        <v>2.35</v>
      </c>
      <c r="J51" s="16">
        <f>SUM(J52:J57)</f>
        <v>-677</v>
      </c>
      <c r="K51" s="5">
        <v>-5.31</v>
      </c>
    </row>
    <row r="52" spans="1:11" ht="13.5">
      <c r="A52" s="69"/>
      <c r="B52" s="156"/>
      <c r="C52" s="156" t="s">
        <v>33</v>
      </c>
      <c r="D52" s="218"/>
      <c r="E52" s="187">
        <v>583</v>
      </c>
      <c r="F52" s="183">
        <v>1607</v>
      </c>
      <c r="G52" s="183">
        <v>898</v>
      </c>
      <c r="H52" s="183">
        <v>709</v>
      </c>
      <c r="I52" s="195">
        <v>2.41</v>
      </c>
      <c r="J52" s="183">
        <v>-712</v>
      </c>
      <c r="K52" s="195">
        <v>-30.7</v>
      </c>
    </row>
    <row r="53" spans="1:11" ht="13.5">
      <c r="A53" s="69"/>
      <c r="B53" s="156"/>
      <c r="C53" s="156" t="s">
        <v>34</v>
      </c>
      <c r="D53" s="218"/>
      <c r="E53" s="187">
        <v>729</v>
      </c>
      <c r="F53" s="183">
        <v>1915</v>
      </c>
      <c r="G53" s="183">
        <v>940</v>
      </c>
      <c r="H53" s="183">
        <v>975</v>
      </c>
      <c r="I53" s="195">
        <v>2.63</v>
      </c>
      <c r="J53" s="183">
        <v>212</v>
      </c>
      <c r="K53" s="195">
        <v>12.45</v>
      </c>
    </row>
    <row r="54" spans="1:11" ht="13.5">
      <c r="A54" s="69"/>
      <c r="B54" s="156"/>
      <c r="C54" s="156" t="s">
        <v>35</v>
      </c>
      <c r="D54" s="218"/>
      <c r="E54" s="187">
        <v>504</v>
      </c>
      <c r="F54" s="183">
        <v>1163</v>
      </c>
      <c r="G54" s="183">
        <v>569</v>
      </c>
      <c r="H54" s="183">
        <v>594</v>
      </c>
      <c r="I54" s="195">
        <v>2.31</v>
      </c>
      <c r="J54" s="183">
        <v>157</v>
      </c>
      <c r="K54" s="195">
        <v>15.61</v>
      </c>
    </row>
    <row r="55" spans="1:11" ht="13.5">
      <c r="A55" s="69"/>
      <c r="B55" s="156"/>
      <c r="C55" s="156" t="s">
        <v>36</v>
      </c>
      <c r="D55" s="218"/>
      <c r="E55" s="187">
        <v>1087</v>
      </c>
      <c r="F55" s="183">
        <v>2292</v>
      </c>
      <c r="G55" s="183">
        <v>1195</v>
      </c>
      <c r="H55" s="183">
        <v>1097</v>
      </c>
      <c r="I55" s="195">
        <v>2.11</v>
      </c>
      <c r="J55" s="183">
        <v>-246</v>
      </c>
      <c r="K55" s="195">
        <v>-9.69</v>
      </c>
    </row>
    <row r="56" spans="1:11" ht="13.5">
      <c r="A56" s="69"/>
      <c r="B56" s="156"/>
      <c r="C56" s="156" t="s">
        <v>37</v>
      </c>
      <c r="D56" s="218"/>
      <c r="E56" s="187">
        <v>1503</v>
      </c>
      <c r="F56" s="183">
        <v>3521</v>
      </c>
      <c r="G56" s="183">
        <v>1719</v>
      </c>
      <c r="H56" s="183">
        <v>1802</v>
      </c>
      <c r="I56" s="195">
        <v>2.34</v>
      </c>
      <c r="J56" s="183">
        <v>-136</v>
      </c>
      <c r="K56" s="195">
        <v>-3.72</v>
      </c>
    </row>
    <row r="57" spans="1:11" ht="13.5">
      <c r="A57" s="69"/>
      <c r="B57" s="156"/>
      <c r="C57" s="156" t="s">
        <v>38</v>
      </c>
      <c r="D57" s="218"/>
      <c r="E57" s="187">
        <v>645</v>
      </c>
      <c r="F57" s="183">
        <v>1574</v>
      </c>
      <c r="G57" s="183">
        <v>782</v>
      </c>
      <c r="H57" s="183">
        <v>792</v>
      </c>
      <c r="I57" s="195">
        <v>2.44</v>
      </c>
      <c r="J57" s="183">
        <v>48</v>
      </c>
      <c r="K57" s="195">
        <v>3.15</v>
      </c>
    </row>
    <row r="58" spans="1:11" ht="3.75" customHeight="1">
      <c r="A58" s="69"/>
      <c r="B58" s="28"/>
      <c r="C58" s="28"/>
      <c r="D58" s="207"/>
      <c r="E58" s="17"/>
      <c r="F58" s="16"/>
      <c r="G58" s="16"/>
      <c r="H58" s="16"/>
      <c r="I58" s="5"/>
      <c r="J58" s="16"/>
      <c r="K58" s="5"/>
    </row>
    <row r="59" spans="1:11" ht="13.5">
      <c r="A59" s="69"/>
      <c r="B59" s="519" t="s">
        <v>47</v>
      </c>
      <c r="C59" s="519"/>
      <c r="D59" s="207"/>
      <c r="E59" s="17">
        <f>SUM(E60:E63)</f>
        <v>5168</v>
      </c>
      <c r="F59" s="16">
        <f>SUM(F60:F63)</f>
        <v>12493</v>
      </c>
      <c r="G59" s="16">
        <f>SUM(G60:G63)</f>
        <v>6075</v>
      </c>
      <c r="H59" s="16">
        <f>SUM(H60:H63)</f>
        <v>6418</v>
      </c>
      <c r="I59" s="5">
        <v>2.4</v>
      </c>
      <c r="J59" s="16">
        <f>SUM(J60:J63)</f>
        <v>997</v>
      </c>
      <c r="K59" s="5">
        <v>8.67</v>
      </c>
    </row>
    <row r="60" spans="1:11" ht="13.5">
      <c r="A60" s="69"/>
      <c r="B60" s="156"/>
      <c r="C60" s="156" t="s">
        <v>33</v>
      </c>
      <c r="D60" s="218"/>
      <c r="E60" s="187">
        <v>2165</v>
      </c>
      <c r="F60" s="183">
        <v>5418</v>
      </c>
      <c r="G60" s="183">
        <v>2608</v>
      </c>
      <c r="H60" s="183">
        <v>2810</v>
      </c>
      <c r="I60" s="195">
        <v>2.5</v>
      </c>
      <c r="J60" s="183">
        <v>1289</v>
      </c>
      <c r="K60" s="195">
        <v>31.22</v>
      </c>
    </row>
    <row r="61" spans="1:11" ht="13.5">
      <c r="A61" s="69"/>
      <c r="B61" s="156"/>
      <c r="C61" s="156" t="s">
        <v>34</v>
      </c>
      <c r="D61" s="218"/>
      <c r="E61" s="187">
        <v>700</v>
      </c>
      <c r="F61" s="183">
        <v>1909</v>
      </c>
      <c r="G61" s="183">
        <v>927</v>
      </c>
      <c r="H61" s="183">
        <v>982</v>
      </c>
      <c r="I61" s="195">
        <v>2.73</v>
      </c>
      <c r="J61" s="183">
        <v>55</v>
      </c>
      <c r="K61" s="195">
        <v>2.97</v>
      </c>
    </row>
    <row r="62" spans="1:11" ht="13.5">
      <c r="A62" s="69"/>
      <c r="B62" s="156"/>
      <c r="C62" s="156" t="s">
        <v>35</v>
      </c>
      <c r="D62" s="218"/>
      <c r="E62" s="187">
        <v>664</v>
      </c>
      <c r="F62" s="183">
        <v>1786</v>
      </c>
      <c r="G62" s="183">
        <v>877</v>
      </c>
      <c r="H62" s="183">
        <v>909</v>
      </c>
      <c r="I62" s="195">
        <v>2.59</v>
      </c>
      <c r="J62" s="183">
        <v>167</v>
      </c>
      <c r="K62" s="195">
        <v>10.32</v>
      </c>
    </row>
    <row r="63" spans="1:11" ht="13.5">
      <c r="A63" s="69"/>
      <c r="B63" s="156"/>
      <c r="C63" s="156" t="s">
        <v>36</v>
      </c>
      <c r="D63" s="218"/>
      <c r="E63" s="187">
        <v>1639</v>
      </c>
      <c r="F63" s="183">
        <v>3380</v>
      </c>
      <c r="G63" s="183">
        <v>1663</v>
      </c>
      <c r="H63" s="183">
        <v>1717</v>
      </c>
      <c r="I63" s="195">
        <v>2.06</v>
      </c>
      <c r="J63" s="183">
        <v>-514</v>
      </c>
      <c r="K63" s="195">
        <v>-13.2</v>
      </c>
    </row>
    <row r="64" spans="1:11" ht="5.25" customHeight="1">
      <c r="A64" s="110"/>
      <c r="B64" s="209"/>
      <c r="C64" s="209"/>
      <c r="D64" s="210"/>
      <c r="E64" s="137"/>
      <c r="F64" s="137"/>
      <c r="G64" s="137"/>
      <c r="H64" s="137"/>
      <c r="I64" s="9"/>
      <c r="J64" s="137"/>
      <c r="K64" s="137"/>
    </row>
    <row r="65" spans="1:11" ht="13.5">
      <c r="A65" s="173" t="s">
        <v>365</v>
      </c>
      <c r="B65" s="213"/>
      <c r="C65" s="166"/>
      <c r="D65" s="166"/>
      <c r="E65" s="166"/>
      <c r="F65" s="166"/>
      <c r="G65" s="166"/>
      <c r="H65" s="546"/>
      <c r="I65" s="546"/>
      <c r="J65" s="546"/>
      <c r="K65" s="546"/>
    </row>
    <row r="66" spans="1:11" ht="13.5">
      <c r="A66" s="214" t="s">
        <v>366</v>
      </c>
      <c r="B66" s="215"/>
      <c r="C66" s="89"/>
      <c r="D66" s="89"/>
      <c r="E66" s="89"/>
      <c r="F66" s="89"/>
      <c r="G66" s="89"/>
      <c r="H66" s="89"/>
      <c r="I66" s="89"/>
      <c r="J66" s="89"/>
      <c r="K66" s="89"/>
    </row>
    <row r="67" spans="1:11" ht="13.5">
      <c r="A67" s="214" t="s">
        <v>367</v>
      </c>
      <c r="B67" s="215"/>
      <c r="C67" s="89"/>
      <c r="D67" s="89"/>
      <c r="E67" s="89"/>
      <c r="F67" s="89"/>
      <c r="G67" s="89"/>
      <c r="H67" s="89"/>
      <c r="I67" s="89"/>
      <c r="J67" s="89"/>
      <c r="K67" s="89"/>
    </row>
    <row r="68" spans="2:11" ht="26.25" customHeight="1" hidden="1"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22.5" customHeight="1" hidden="1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</row>
    <row r="70" spans="1:11" ht="14.25" hidden="1" thickBot="1">
      <c r="A70" s="132" t="s">
        <v>50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</row>
    <row r="71" spans="1:11" ht="13.5" hidden="1">
      <c r="A71" s="548" t="s">
        <v>51</v>
      </c>
      <c r="B71" s="548"/>
      <c r="C71" s="548"/>
      <c r="D71" s="523"/>
      <c r="E71" s="526" t="s">
        <v>27</v>
      </c>
      <c r="F71" s="528" t="s">
        <v>4</v>
      </c>
      <c r="G71" s="528"/>
      <c r="H71" s="528"/>
      <c r="I71" s="20" t="s">
        <v>28</v>
      </c>
      <c r="J71" s="528" t="s">
        <v>29</v>
      </c>
      <c r="K71" s="529"/>
    </row>
    <row r="72" spans="1:11" ht="13.5" hidden="1">
      <c r="A72" s="524"/>
      <c r="B72" s="524"/>
      <c r="C72" s="524"/>
      <c r="D72" s="525"/>
      <c r="E72" s="527"/>
      <c r="F72" s="21" t="s">
        <v>9</v>
      </c>
      <c r="G72" s="21" t="s">
        <v>10</v>
      </c>
      <c r="H72" s="21" t="s">
        <v>11</v>
      </c>
      <c r="I72" s="22" t="s">
        <v>30</v>
      </c>
      <c r="J72" s="21" t="s">
        <v>14</v>
      </c>
      <c r="K72" s="23" t="s">
        <v>15</v>
      </c>
    </row>
    <row r="73" spans="1:11" ht="5.25" customHeight="1" hidden="1">
      <c r="A73" s="24"/>
      <c r="B73" s="547"/>
      <c r="C73" s="547"/>
      <c r="D73" s="24"/>
      <c r="E73" s="25"/>
      <c r="F73" s="26"/>
      <c r="G73" s="26"/>
      <c r="H73" s="26"/>
      <c r="I73" s="27"/>
      <c r="J73" s="26"/>
      <c r="K73" s="26"/>
    </row>
    <row r="74" spans="2:11" ht="13.5" hidden="1">
      <c r="B74" s="545" t="s">
        <v>52</v>
      </c>
      <c r="C74" s="545"/>
      <c r="E74" s="30">
        <f>SUM(E75:E80)</f>
        <v>5609</v>
      </c>
      <c r="F74" s="17">
        <f>SUM(F75:F80)</f>
        <v>13614</v>
      </c>
      <c r="G74" s="17">
        <f>SUM(G75:G80)</f>
        <v>6745</v>
      </c>
      <c r="H74" s="17">
        <f>SUM(H75:H80)</f>
        <v>6869</v>
      </c>
      <c r="I74" s="5">
        <v>2.41</v>
      </c>
      <c r="J74" s="16">
        <f>SUM(J75:J80)</f>
        <v>433</v>
      </c>
      <c r="K74" s="5">
        <v>3.29</v>
      </c>
    </row>
    <row r="75" spans="2:11" ht="13.5" hidden="1">
      <c r="B75" s="31"/>
      <c r="C75" s="31" t="s">
        <v>33</v>
      </c>
      <c r="E75" s="30">
        <v>448</v>
      </c>
      <c r="F75" s="16">
        <v>1164</v>
      </c>
      <c r="G75" s="16">
        <v>576</v>
      </c>
      <c r="H75" s="16">
        <v>588</v>
      </c>
      <c r="I75" s="5">
        <v>2.6</v>
      </c>
      <c r="J75" s="16">
        <v>149</v>
      </c>
      <c r="K75" s="5">
        <v>14.68</v>
      </c>
    </row>
    <row r="76" spans="2:11" ht="13.5" hidden="1">
      <c r="B76" s="31"/>
      <c r="C76" s="31" t="s">
        <v>34</v>
      </c>
      <c r="E76" s="30">
        <v>1266</v>
      </c>
      <c r="F76" s="16">
        <v>3147</v>
      </c>
      <c r="G76" s="16">
        <v>1535</v>
      </c>
      <c r="H76" s="16">
        <v>1612</v>
      </c>
      <c r="I76" s="5">
        <v>2.49</v>
      </c>
      <c r="J76" s="16">
        <v>62</v>
      </c>
      <c r="K76" s="5">
        <v>2.01</v>
      </c>
    </row>
    <row r="77" spans="2:11" ht="13.5" hidden="1">
      <c r="B77" s="31"/>
      <c r="C77" s="31" t="s">
        <v>35</v>
      </c>
      <c r="E77" s="30">
        <v>516</v>
      </c>
      <c r="F77" s="16">
        <v>1260</v>
      </c>
      <c r="G77" s="16">
        <v>636</v>
      </c>
      <c r="H77" s="16">
        <v>624</v>
      </c>
      <c r="I77" s="5">
        <v>2.44</v>
      </c>
      <c r="J77" s="16">
        <v>13</v>
      </c>
      <c r="K77" s="5">
        <v>1.04</v>
      </c>
    </row>
    <row r="78" spans="2:11" ht="13.5" hidden="1">
      <c r="B78" s="31"/>
      <c r="C78" s="31" t="s">
        <v>36</v>
      </c>
      <c r="E78" s="30">
        <v>1546</v>
      </c>
      <c r="F78" s="16">
        <v>3605</v>
      </c>
      <c r="G78" s="16">
        <v>1809</v>
      </c>
      <c r="H78" s="16">
        <v>1796</v>
      </c>
      <c r="I78" s="5">
        <v>2.29</v>
      </c>
      <c r="J78" s="16">
        <v>-248</v>
      </c>
      <c r="K78" s="5">
        <v>-6.44</v>
      </c>
    </row>
    <row r="79" spans="2:11" ht="13.5" hidden="1">
      <c r="B79" s="31"/>
      <c r="C79" s="31" t="s">
        <v>37</v>
      </c>
      <c r="E79" s="30">
        <v>1256</v>
      </c>
      <c r="F79" s="16">
        <v>3055</v>
      </c>
      <c r="G79" s="16">
        <v>1503</v>
      </c>
      <c r="H79" s="16">
        <v>1552</v>
      </c>
      <c r="I79" s="5">
        <v>2.43</v>
      </c>
      <c r="J79" s="16">
        <v>272</v>
      </c>
      <c r="K79" s="5">
        <v>9.77</v>
      </c>
    </row>
    <row r="80" spans="2:11" ht="13.5" hidden="1">
      <c r="B80" s="31"/>
      <c r="C80" s="31" t="s">
        <v>38</v>
      </c>
      <c r="E80" s="30">
        <v>577</v>
      </c>
      <c r="F80" s="16">
        <v>1383</v>
      </c>
      <c r="G80" s="16">
        <v>686</v>
      </c>
      <c r="H80" s="16">
        <v>697</v>
      </c>
      <c r="I80" s="5">
        <v>2.33</v>
      </c>
      <c r="J80" s="16">
        <v>185</v>
      </c>
      <c r="K80" s="5">
        <v>15.44</v>
      </c>
    </row>
    <row r="81" spans="2:11" ht="3.75" customHeight="1" hidden="1">
      <c r="B81" s="31"/>
      <c r="C81" s="31"/>
      <c r="E81" s="30"/>
      <c r="F81" s="16"/>
      <c r="G81" s="16"/>
      <c r="H81" s="16"/>
      <c r="I81" s="5"/>
      <c r="J81" s="16"/>
      <c r="K81" s="5"/>
    </row>
    <row r="82" spans="2:11" ht="13.5" hidden="1">
      <c r="B82" s="545" t="s">
        <v>53</v>
      </c>
      <c r="C82" s="545"/>
      <c r="E82" s="30">
        <f>SUM(E83:E87)</f>
        <v>3880</v>
      </c>
      <c r="F82" s="16">
        <f>SUM(F83:F87)</f>
        <v>9009</v>
      </c>
      <c r="G82" s="16">
        <f>SUM(G83:G87)</f>
        <v>4277</v>
      </c>
      <c r="H82" s="16">
        <f>SUM(H83:H87)</f>
        <v>4732</v>
      </c>
      <c r="I82" s="5">
        <v>2.29</v>
      </c>
      <c r="J82" s="16">
        <f>SUM(J83:J87)</f>
        <v>373</v>
      </c>
      <c r="K82" s="5">
        <v>4.32</v>
      </c>
    </row>
    <row r="83" spans="2:11" ht="13.5" hidden="1">
      <c r="B83" s="31"/>
      <c r="C83" s="31" t="s">
        <v>33</v>
      </c>
      <c r="E83" s="30">
        <v>957</v>
      </c>
      <c r="F83" s="16">
        <v>2263</v>
      </c>
      <c r="G83" s="16">
        <v>1090</v>
      </c>
      <c r="H83" s="16">
        <v>1173</v>
      </c>
      <c r="I83" s="5">
        <v>2.36</v>
      </c>
      <c r="J83" s="16">
        <v>45</v>
      </c>
      <c r="K83" s="5">
        <v>2.03</v>
      </c>
    </row>
    <row r="84" spans="2:11" ht="13.5" hidden="1">
      <c r="B84" s="31"/>
      <c r="C84" s="31" t="s">
        <v>34</v>
      </c>
      <c r="E84" s="30">
        <v>371</v>
      </c>
      <c r="F84" s="16">
        <v>902</v>
      </c>
      <c r="G84" s="16">
        <v>442</v>
      </c>
      <c r="H84" s="16">
        <v>460</v>
      </c>
      <c r="I84" s="5">
        <v>2.43</v>
      </c>
      <c r="J84" s="16">
        <v>119</v>
      </c>
      <c r="K84" s="5">
        <v>15.2</v>
      </c>
    </row>
    <row r="85" spans="2:11" ht="13.5" hidden="1">
      <c r="B85" s="31"/>
      <c r="C85" s="31" t="s">
        <v>35</v>
      </c>
      <c r="E85" s="30">
        <v>691</v>
      </c>
      <c r="F85" s="16">
        <v>1529</v>
      </c>
      <c r="G85" s="16">
        <v>759</v>
      </c>
      <c r="H85" s="16">
        <v>770</v>
      </c>
      <c r="I85" s="5">
        <v>2.21</v>
      </c>
      <c r="J85" s="16">
        <v>33</v>
      </c>
      <c r="K85" s="5">
        <v>2.21</v>
      </c>
    </row>
    <row r="86" spans="2:11" ht="13.5" hidden="1">
      <c r="B86" s="31"/>
      <c r="C86" s="31" t="s">
        <v>36</v>
      </c>
      <c r="E86" s="30">
        <v>1856</v>
      </c>
      <c r="F86" s="16">
        <v>4175</v>
      </c>
      <c r="G86" s="16">
        <v>1985</v>
      </c>
      <c r="H86" s="16">
        <v>2190</v>
      </c>
      <c r="I86" s="5">
        <v>2.25</v>
      </c>
      <c r="J86" s="16">
        <v>209</v>
      </c>
      <c r="K86" s="5">
        <v>5.27</v>
      </c>
    </row>
    <row r="87" spans="2:11" ht="13.5" hidden="1">
      <c r="B87" s="31"/>
      <c r="C87" s="31" t="s">
        <v>37</v>
      </c>
      <c r="E87" s="30">
        <v>5</v>
      </c>
      <c r="F87" s="16">
        <v>140</v>
      </c>
      <c r="G87" s="16">
        <v>1</v>
      </c>
      <c r="H87" s="16">
        <v>139</v>
      </c>
      <c r="I87" s="5">
        <v>1.33</v>
      </c>
      <c r="J87" s="16">
        <v>-33</v>
      </c>
      <c r="K87" s="5">
        <v>-19.08</v>
      </c>
    </row>
    <row r="88" spans="2:11" ht="3.75" customHeight="1" hidden="1">
      <c r="B88" s="31"/>
      <c r="C88" s="31"/>
      <c r="E88" s="30"/>
      <c r="F88" s="16"/>
      <c r="G88" s="16"/>
      <c r="H88" s="16"/>
      <c r="I88" s="5"/>
      <c r="J88" s="16"/>
      <c r="K88" s="5"/>
    </row>
    <row r="89" spans="2:11" ht="13.5" hidden="1">
      <c r="B89" s="545" t="s">
        <v>54</v>
      </c>
      <c r="C89" s="545"/>
      <c r="E89" s="30">
        <f>SUM(E90:E97)</f>
        <v>5784</v>
      </c>
      <c r="F89" s="16">
        <f>SUM(F90:F97)</f>
        <v>15044</v>
      </c>
      <c r="G89" s="16">
        <f>SUM(G90:G97)</f>
        <v>7621</v>
      </c>
      <c r="H89" s="16">
        <f>SUM(H90:H97)</f>
        <v>7423</v>
      </c>
      <c r="I89" s="5">
        <v>2.58</v>
      </c>
      <c r="J89" s="16">
        <f>SUM(J90:J97)</f>
        <v>893</v>
      </c>
      <c r="K89" s="5">
        <v>6.31</v>
      </c>
    </row>
    <row r="90" spans="2:11" ht="13.5" hidden="1">
      <c r="B90" s="31"/>
      <c r="C90" s="31" t="s">
        <v>33</v>
      </c>
      <c r="E90" s="30">
        <v>357</v>
      </c>
      <c r="F90" s="16">
        <v>1033</v>
      </c>
      <c r="G90" s="16">
        <v>516</v>
      </c>
      <c r="H90" s="16">
        <v>517</v>
      </c>
      <c r="I90" s="5">
        <v>2.89</v>
      </c>
      <c r="J90" s="16">
        <v>82</v>
      </c>
      <c r="K90" s="5">
        <v>8.62</v>
      </c>
    </row>
    <row r="91" spans="2:11" ht="13.5" hidden="1">
      <c r="B91" s="31"/>
      <c r="C91" s="31" t="s">
        <v>34</v>
      </c>
      <c r="E91" s="30">
        <v>612</v>
      </c>
      <c r="F91" s="16">
        <v>1780</v>
      </c>
      <c r="G91" s="16">
        <v>882</v>
      </c>
      <c r="H91" s="16">
        <v>898</v>
      </c>
      <c r="I91" s="5">
        <v>2.91</v>
      </c>
      <c r="J91" s="16">
        <v>35</v>
      </c>
      <c r="K91" s="5">
        <v>2.01</v>
      </c>
    </row>
    <row r="92" spans="2:11" ht="13.5" hidden="1">
      <c r="B92" s="31"/>
      <c r="C92" s="31" t="s">
        <v>35</v>
      </c>
      <c r="E92" s="30">
        <v>469</v>
      </c>
      <c r="F92" s="16">
        <v>1216</v>
      </c>
      <c r="G92" s="16">
        <v>642</v>
      </c>
      <c r="H92" s="16">
        <v>574</v>
      </c>
      <c r="I92" s="5">
        <v>2.58</v>
      </c>
      <c r="J92" s="16">
        <v>69</v>
      </c>
      <c r="K92" s="5">
        <v>6.02</v>
      </c>
    </row>
    <row r="93" spans="2:11" ht="13.5" hidden="1">
      <c r="B93" s="31"/>
      <c r="C93" s="31" t="s">
        <v>36</v>
      </c>
      <c r="E93" s="30">
        <v>850</v>
      </c>
      <c r="F93" s="16">
        <v>2328</v>
      </c>
      <c r="G93" s="16">
        <v>1171</v>
      </c>
      <c r="H93" s="16">
        <v>1157</v>
      </c>
      <c r="I93" s="5">
        <v>2.74</v>
      </c>
      <c r="J93" s="16">
        <v>411</v>
      </c>
      <c r="K93" s="5">
        <v>21.44</v>
      </c>
    </row>
    <row r="94" spans="2:11" ht="13.5" hidden="1">
      <c r="B94" s="31"/>
      <c r="C94" s="31" t="s">
        <v>37</v>
      </c>
      <c r="E94" s="30">
        <v>323</v>
      </c>
      <c r="F94" s="16">
        <v>725</v>
      </c>
      <c r="G94" s="16">
        <v>362</v>
      </c>
      <c r="H94" s="16">
        <v>363</v>
      </c>
      <c r="I94" s="5">
        <v>2.24</v>
      </c>
      <c r="J94" s="16">
        <v>29</v>
      </c>
      <c r="K94" s="5">
        <v>4.17</v>
      </c>
    </row>
    <row r="95" spans="2:11" ht="13.5" hidden="1">
      <c r="B95" s="31"/>
      <c r="C95" s="31" t="s">
        <v>38</v>
      </c>
      <c r="E95" s="30">
        <v>733</v>
      </c>
      <c r="F95" s="16">
        <v>1753</v>
      </c>
      <c r="G95" s="16">
        <v>873</v>
      </c>
      <c r="H95" s="16">
        <v>880</v>
      </c>
      <c r="I95" s="5">
        <v>2.39</v>
      </c>
      <c r="J95" s="16">
        <v>60</v>
      </c>
      <c r="K95" s="5">
        <v>3.54</v>
      </c>
    </row>
    <row r="96" spans="2:11" ht="13.5" hidden="1">
      <c r="B96" s="31"/>
      <c r="C96" s="31" t="s">
        <v>39</v>
      </c>
      <c r="E96" s="30">
        <v>1057</v>
      </c>
      <c r="F96" s="16">
        <v>2687</v>
      </c>
      <c r="G96" s="16">
        <v>1352</v>
      </c>
      <c r="H96" s="16">
        <v>1335</v>
      </c>
      <c r="I96" s="5">
        <v>2.54</v>
      </c>
      <c r="J96" s="16">
        <v>84</v>
      </c>
      <c r="K96" s="5">
        <v>3.23</v>
      </c>
    </row>
    <row r="97" spans="2:11" ht="13.5" hidden="1">
      <c r="B97" s="31"/>
      <c r="C97" s="31" t="s">
        <v>55</v>
      </c>
      <c r="E97" s="30">
        <v>1383</v>
      </c>
      <c r="F97" s="16">
        <v>3522</v>
      </c>
      <c r="G97" s="16">
        <v>1823</v>
      </c>
      <c r="H97" s="16">
        <v>1699</v>
      </c>
      <c r="I97" s="5">
        <v>2.48</v>
      </c>
      <c r="J97" s="16">
        <v>123</v>
      </c>
      <c r="K97" s="5">
        <v>3.62</v>
      </c>
    </row>
    <row r="98" spans="2:11" ht="3.75" customHeight="1" hidden="1">
      <c r="B98" s="31"/>
      <c r="C98" s="31"/>
      <c r="E98" s="30"/>
      <c r="F98" s="16"/>
      <c r="G98" s="16"/>
      <c r="H98" s="16"/>
      <c r="I98" s="5"/>
      <c r="J98" s="16"/>
      <c r="K98" s="5"/>
    </row>
    <row r="99" spans="2:11" ht="13.5" hidden="1">
      <c r="B99" s="545" t="s">
        <v>56</v>
      </c>
      <c r="C99" s="545"/>
      <c r="E99" s="30">
        <f>SUM(E100:E106)</f>
        <v>4021</v>
      </c>
      <c r="F99" s="17">
        <f>SUM(F100:F106)</f>
        <v>10515</v>
      </c>
      <c r="G99" s="17">
        <f>SUM(G100:G106)</f>
        <v>5106</v>
      </c>
      <c r="H99" s="17">
        <f>SUM(H100:H106)</f>
        <v>5409</v>
      </c>
      <c r="I99" s="5">
        <v>2.57</v>
      </c>
      <c r="J99" s="16">
        <f>SUM(J100:J105)</f>
        <v>214</v>
      </c>
      <c r="K99" s="5">
        <v>2.08</v>
      </c>
    </row>
    <row r="100" spans="2:11" ht="13.5" hidden="1">
      <c r="B100" s="31"/>
      <c r="C100" s="31" t="s">
        <v>33</v>
      </c>
      <c r="E100" s="30">
        <v>1303</v>
      </c>
      <c r="F100" s="16">
        <v>3189</v>
      </c>
      <c r="G100" s="16">
        <v>1447</v>
      </c>
      <c r="H100" s="16">
        <v>1742</v>
      </c>
      <c r="I100" s="5">
        <v>2.45</v>
      </c>
      <c r="J100" s="16">
        <v>47</v>
      </c>
      <c r="K100" s="5">
        <v>1.5</v>
      </c>
    </row>
    <row r="101" spans="2:11" ht="13.5" hidden="1">
      <c r="B101" s="31"/>
      <c r="C101" s="31" t="s">
        <v>34</v>
      </c>
      <c r="E101" s="30">
        <v>266</v>
      </c>
      <c r="F101" s="16">
        <v>748</v>
      </c>
      <c r="G101" s="16">
        <v>383</v>
      </c>
      <c r="H101" s="16">
        <v>365</v>
      </c>
      <c r="I101" s="5">
        <v>2.71</v>
      </c>
      <c r="J101" s="16">
        <v>123</v>
      </c>
      <c r="K101" s="5">
        <v>19.68</v>
      </c>
    </row>
    <row r="102" spans="2:11" ht="13.5" hidden="1">
      <c r="B102" s="31"/>
      <c r="C102" s="31" t="s">
        <v>35</v>
      </c>
      <c r="E102" s="30">
        <v>494</v>
      </c>
      <c r="F102" s="16">
        <v>1351</v>
      </c>
      <c r="G102" s="16">
        <v>685</v>
      </c>
      <c r="H102" s="16">
        <v>666</v>
      </c>
      <c r="I102" s="5">
        <v>2.73</v>
      </c>
      <c r="J102" s="16">
        <v>7</v>
      </c>
      <c r="K102" s="5">
        <v>0.52</v>
      </c>
    </row>
    <row r="103" spans="2:11" ht="13.5" hidden="1">
      <c r="B103" s="31"/>
      <c r="C103" s="31" t="s">
        <v>36</v>
      </c>
      <c r="E103" s="30">
        <v>317</v>
      </c>
      <c r="F103" s="16">
        <v>848</v>
      </c>
      <c r="G103" s="16">
        <v>398</v>
      </c>
      <c r="H103" s="16">
        <v>450</v>
      </c>
      <c r="I103" s="5">
        <v>2.68</v>
      </c>
      <c r="J103" s="16">
        <v>-36</v>
      </c>
      <c r="K103" s="5">
        <v>-4.07</v>
      </c>
    </row>
    <row r="104" spans="2:11" ht="13.5" hidden="1">
      <c r="B104" s="31"/>
      <c r="C104" s="31" t="s">
        <v>37</v>
      </c>
      <c r="E104" s="30">
        <v>1641</v>
      </c>
      <c r="F104" s="16">
        <v>4379</v>
      </c>
      <c r="G104" s="16">
        <v>2193</v>
      </c>
      <c r="H104" s="16">
        <v>2186</v>
      </c>
      <c r="I104" s="5">
        <v>2.57</v>
      </c>
      <c r="J104" s="16">
        <v>138</v>
      </c>
      <c r="K104" s="5">
        <v>3.25</v>
      </c>
    </row>
    <row r="105" spans="2:11" ht="13.5" hidden="1">
      <c r="B105" s="31"/>
      <c r="C105" s="31" t="s">
        <v>38</v>
      </c>
      <c r="E105" s="30" t="s">
        <v>261</v>
      </c>
      <c r="F105" s="16" t="s">
        <v>261</v>
      </c>
      <c r="G105" s="16" t="s">
        <v>261</v>
      </c>
      <c r="H105" s="16" t="s">
        <v>261</v>
      </c>
      <c r="I105" s="5" t="s">
        <v>261</v>
      </c>
      <c r="J105" s="16">
        <v>-65</v>
      </c>
      <c r="K105" s="5" t="s">
        <v>261</v>
      </c>
    </row>
    <row r="106" spans="2:11" ht="13.5" hidden="1">
      <c r="B106" s="31"/>
      <c r="C106" s="31" t="s">
        <v>39</v>
      </c>
      <c r="E106" s="30" t="s">
        <v>57</v>
      </c>
      <c r="F106" s="16" t="s">
        <v>57</v>
      </c>
      <c r="G106" s="16" t="s">
        <v>57</v>
      </c>
      <c r="H106" s="16" t="s">
        <v>57</v>
      </c>
      <c r="I106" s="5" t="s">
        <v>262</v>
      </c>
      <c r="J106" s="16" t="s">
        <v>57</v>
      </c>
      <c r="K106" s="5" t="s">
        <v>57</v>
      </c>
    </row>
    <row r="107" spans="2:11" ht="3.75" customHeight="1" hidden="1">
      <c r="B107" s="31"/>
      <c r="C107" s="31"/>
      <c r="E107" s="30"/>
      <c r="F107" s="16"/>
      <c r="G107" s="16"/>
      <c r="H107" s="16"/>
      <c r="I107" s="5"/>
      <c r="J107" s="16"/>
      <c r="K107" s="5"/>
    </row>
    <row r="108" spans="2:11" ht="13.5" hidden="1">
      <c r="B108" s="545" t="s">
        <v>58</v>
      </c>
      <c r="C108" s="545"/>
      <c r="E108" s="30">
        <f>SUM(E109:E114)</f>
        <v>5259</v>
      </c>
      <c r="F108" s="16">
        <f>SUM(F109:F114)</f>
        <v>13384</v>
      </c>
      <c r="G108" s="16">
        <f>SUM(G109:G114)</f>
        <v>6661</v>
      </c>
      <c r="H108" s="16">
        <f>SUM(H109:H114)</f>
        <v>6723</v>
      </c>
      <c r="I108" s="5">
        <v>2.53</v>
      </c>
      <c r="J108" s="16">
        <f>SUM(J109:J114)</f>
        <v>-736</v>
      </c>
      <c r="K108" s="5">
        <v>-5.21</v>
      </c>
    </row>
    <row r="109" spans="2:11" ht="13.5" hidden="1">
      <c r="B109" s="31"/>
      <c r="C109" s="31" t="s">
        <v>33</v>
      </c>
      <c r="E109" s="30">
        <v>858</v>
      </c>
      <c r="F109" s="16">
        <v>2272</v>
      </c>
      <c r="G109" s="16">
        <v>1192</v>
      </c>
      <c r="H109" s="16">
        <v>1080</v>
      </c>
      <c r="I109" s="5">
        <v>2.65</v>
      </c>
      <c r="J109" s="16">
        <v>-8</v>
      </c>
      <c r="K109" s="5">
        <v>-0.35</v>
      </c>
    </row>
    <row r="110" spans="2:11" ht="13.5" hidden="1">
      <c r="B110" s="31"/>
      <c r="C110" s="31" t="s">
        <v>34</v>
      </c>
      <c r="E110" s="30">
        <v>721</v>
      </c>
      <c r="F110" s="16">
        <v>1876</v>
      </c>
      <c r="G110" s="16">
        <v>940</v>
      </c>
      <c r="H110" s="16">
        <v>936</v>
      </c>
      <c r="I110" s="5">
        <v>2.53</v>
      </c>
      <c r="J110" s="16">
        <v>-28</v>
      </c>
      <c r="K110" s="5">
        <v>-1.47</v>
      </c>
    </row>
    <row r="111" spans="2:11" ht="13.5" hidden="1">
      <c r="B111" s="31"/>
      <c r="C111" s="31" t="s">
        <v>35</v>
      </c>
      <c r="E111" s="30">
        <v>309</v>
      </c>
      <c r="F111" s="16">
        <v>825</v>
      </c>
      <c r="G111" s="16">
        <v>404</v>
      </c>
      <c r="H111" s="16">
        <v>421</v>
      </c>
      <c r="I111" s="5">
        <v>2.67</v>
      </c>
      <c r="J111" s="16">
        <v>-74</v>
      </c>
      <c r="K111" s="5">
        <v>-8.23</v>
      </c>
    </row>
    <row r="112" spans="2:11" ht="13.5" hidden="1">
      <c r="B112" s="31"/>
      <c r="C112" s="31" t="s">
        <v>36</v>
      </c>
      <c r="E112" s="30">
        <v>776</v>
      </c>
      <c r="F112" s="16">
        <v>1897</v>
      </c>
      <c r="G112" s="16">
        <v>962</v>
      </c>
      <c r="H112" s="16">
        <v>935</v>
      </c>
      <c r="I112" s="5">
        <v>2.44</v>
      </c>
      <c r="J112" s="16">
        <v>-93</v>
      </c>
      <c r="K112" s="5">
        <v>-4.67</v>
      </c>
    </row>
    <row r="113" spans="2:11" ht="13.5" hidden="1">
      <c r="B113" s="31"/>
      <c r="C113" s="31" t="s">
        <v>37</v>
      </c>
      <c r="E113" s="30">
        <v>1345</v>
      </c>
      <c r="F113" s="16">
        <v>2879</v>
      </c>
      <c r="G113" s="16">
        <v>1369</v>
      </c>
      <c r="H113" s="16">
        <v>1510</v>
      </c>
      <c r="I113" s="5">
        <v>2.14</v>
      </c>
      <c r="J113" s="16">
        <v>-413</v>
      </c>
      <c r="K113" s="5">
        <v>-12.55</v>
      </c>
    </row>
    <row r="114" spans="2:11" ht="13.5" hidden="1">
      <c r="B114" s="31"/>
      <c r="C114" s="31" t="s">
        <v>38</v>
      </c>
      <c r="E114" s="30">
        <v>1250</v>
      </c>
      <c r="F114" s="16">
        <v>3635</v>
      </c>
      <c r="G114" s="16">
        <v>1794</v>
      </c>
      <c r="H114" s="16">
        <v>1841</v>
      </c>
      <c r="I114" s="5">
        <v>2.91</v>
      </c>
      <c r="J114" s="16">
        <v>-120</v>
      </c>
      <c r="K114" s="5">
        <v>-3.2</v>
      </c>
    </row>
    <row r="115" spans="2:11" ht="3.75" customHeight="1" hidden="1">
      <c r="B115" s="31"/>
      <c r="C115" s="31"/>
      <c r="E115" s="30"/>
      <c r="F115" s="16"/>
      <c r="G115" s="16"/>
      <c r="H115" s="16"/>
      <c r="I115" s="5"/>
      <c r="J115" s="16"/>
      <c r="K115" s="5"/>
    </row>
    <row r="116" spans="2:11" ht="13.5" hidden="1">
      <c r="B116" s="545" t="s">
        <v>59</v>
      </c>
      <c r="C116" s="545"/>
      <c r="E116" s="30">
        <f>SUM(E117:E123)</f>
        <v>2549</v>
      </c>
      <c r="F116" s="16">
        <f>SUM(F117:F123)</f>
        <v>7169</v>
      </c>
      <c r="G116" s="16">
        <f>SUM(G117:G123)</f>
        <v>3670</v>
      </c>
      <c r="H116" s="16">
        <f>SUM(H117:H123)</f>
        <v>3499</v>
      </c>
      <c r="I116" s="5">
        <v>2.76</v>
      </c>
      <c r="J116" s="16">
        <f>SUM(J117:J122)</f>
        <v>545</v>
      </c>
      <c r="K116" s="5">
        <v>8.23</v>
      </c>
    </row>
    <row r="117" spans="2:11" ht="13.5" hidden="1">
      <c r="B117" s="31"/>
      <c r="C117" s="31" t="s">
        <v>33</v>
      </c>
      <c r="E117" s="30">
        <v>343</v>
      </c>
      <c r="F117" s="16">
        <v>881</v>
      </c>
      <c r="G117" s="16">
        <v>470</v>
      </c>
      <c r="H117" s="16">
        <v>411</v>
      </c>
      <c r="I117" s="5">
        <v>2.57</v>
      </c>
      <c r="J117" s="16">
        <v>163</v>
      </c>
      <c r="K117" s="5">
        <v>22.7</v>
      </c>
    </row>
    <row r="118" spans="2:11" ht="13.5" hidden="1">
      <c r="B118" s="31"/>
      <c r="C118" s="31" t="s">
        <v>34</v>
      </c>
      <c r="E118" s="30">
        <v>652</v>
      </c>
      <c r="F118" s="16">
        <v>1768</v>
      </c>
      <c r="G118" s="16">
        <v>885</v>
      </c>
      <c r="H118" s="16">
        <v>883</v>
      </c>
      <c r="I118" s="5">
        <v>2.71</v>
      </c>
      <c r="J118" s="16">
        <v>-7</v>
      </c>
      <c r="K118" s="5">
        <v>-0.39</v>
      </c>
    </row>
    <row r="119" spans="2:11" ht="13.5" hidden="1">
      <c r="B119" s="31"/>
      <c r="C119" s="31" t="s">
        <v>35</v>
      </c>
      <c r="E119" s="30">
        <v>281</v>
      </c>
      <c r="F119" s="16">
        <v>789</v>
      </c>
      <c r="G119" s="16">
        <v>407</v>
      </c>
      <c r="H119" s="16">
        <v>382</v>
      </c>
      <c r="I119" s="5">
        <v>2.81</v>
      </c>
      <c r="J119" s="16">
        <v>103</v>
      </c>
      <c r="K119" s="5">
        <v>15.01</v>
      </c>
    </row>
    <row r="120" spans="2:11" ht="13.5" hidden="1">
      <c r="B120" s="31"/>
      <c r="C120" s="31" t="s">
        <v>36</v>
      </c>
      <c r="E120" s="30">
        <v>173</v>
      </c>
      <c r="F120" s="16">
        <v>539</v>
      </c>
      <c r="G120" s="16">
        <v>281</v>
      </c>
      <c r="H120" s="16">
        <v>258</v>
      </c>
      <c r="I120" s="5">
        <v>2.9</v>
      </c>
      <c r="J120" s="16">
        <v>-31</v>
      </c>
      <c r="K120" s="5">
        <v>-5.44</v>
      </c>
    </row>
    <row r="121" spans="2:11" ht="13.5" hidden="1">
      <c r="B121" s="31"/>
      <c r="C121" s="31" t="s">
        <v>37</v>
      </c>
      <c r="E121" s="30">
        <v>743</v>
      </c>
      <c r="F121" s="16">
        <v>2203</v>
      </c>
      <c r="G121" s="16">
        <v>1113</v>
      </c>
      <c r="H121" s="16">
        <v>1090</v>
      </c>
      <c r="I121" s="5">
        <v>2.83</v>
      </c>
      <c r="J121" s="16">
        <v>385</v>
      </c>
      <c r="K121" s="5">
        <v>21.18</v>
      </c>
    </row>
    <row r="122" spans="2:11" ht="13.5" hidden="1">
      <c r="B122" s="31"/>
      <c r="C122" s="31" t="s">
        <v>38</v>
      </c>
      <c r="E122" s="30">
        <v>357</v>
      </c>
      <c r="F122" s="16">
        <v>989</v>
      </c>
      <c r="G122" s="16">
        <v>514</v>
      </c>
      <c r="H122" s="16">
        <v>475</v>
      </c>
      <c r="I122" s="5">
        <v>2.77</v>
      </c>
      <c r="J122" s="16">
        <v>-68</v>
      </c>
      <c r="K122" s="5">
        <v>-6.43</v>
      </c>
    </row>
    <row r="123" spans="2:11" ht="13.5" hidden="1">
      <c r="B123" s="31"/>
      <c r="C123" s="31" t="s">
        <v>39</v>
      </c>
      <c r="E123" s="30" t="s">
        <v>57</v>
      </c>
      <c r="F123" s="16" t="s">
        <v>57</v>
      </c>
      <c r="G123" s="16" t="s">
        <v>57</v>
      </c>
      <c r="H123" s="16" t="s">
        <v>57</v>
      </c>
      <c r="I123" s="5" t="s">
        <v>262</v>
      </c>
      <c r="J123" s="16" t="s">
        <v>57</v>
      </c>
      <c r="K123" s="5" t="s">
        <v>57</v>
      </c>
    </row>
    <row r="124" spans="2:11" ht="3.75" customHeight="1" hidden="1">
      <c r="B124" s="31"/>
      <c r="C124" s="31"/>
      <c r="E124" s="30"/>
      <c r="F124" s="16"/>
      <c r="G124" s="16"/>
      <c r="H124" s="16"/>
      <c r="I124" s="5"/>
      <c r="J124" s="16"/>
      <c r="K124" s="5"/>
    </row>
    <row r="125" spans="2:11" ht="13.5" hidden="1">
      <c r="B125" s="545" t="s">
        <v>60</v>
      </c>
      <c r="C125" s="545"/>
      <c r="E125" s="30">
        <v>331</v>
      </c>
      <c r="F125" s="16">
        <v>1008</v>
      </c>
      <c r="G125" s="16">
        <v>493</v>
      </c>
      <c r="H125" s="16">
        <v>515</v>
      </c>
      <c r="I125" s="5">
        <v>3.05</v>
      </c>
      <c r="J125" s="16">
        <v>-181</v>
      </c>
      <c r="K125" s="5">
        <v>-15.22</v>
      </c>
    </row>
    <row r="126" spans="2:5" ht="5.25" customHeight="1" hidden="1" thickBot="1">
      <c r="B126" s="39"/>
      <c r="C126" s="39"/>
      <c r="E126" s="40"/>
    </row>
    <row r="127" spans="1:11" ht="13.5" hidden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</sheetData>
  <mergeCells count="29">
    <mergeCell ref="E4:E5"/>
    <mergeCell ref="F4:H4"/>
    <mergeCell ref="J4:K4"/>
    <mergeCell ref="B7:C7"/>
    <mergeCell ref="B9:C9"/>
    <mergeCell ref="A4:D5"/>
    <mergeCell ref="B8:C8"/>
    <mergeCell ref="B6:C6"/>
    <mergeCell ref="B18:C18"/>
    <mergeCell ref="B26:C26"/>
    <mergeCell ref="B34:C34"/>
    <mergeCell ref="B39:C39"/>
    <mergeCell ref="B44:C44"/>
    <mergeCell ref="B49:C49"/>
    <mergeCell ref="B51:C51"/>
    <mergeCell ref="B59:C59"/>
    <mergeCell ref="H65:K65"/>
    <mergeCell ref="B73:C73"/>
    <mergeCell ref="B74:C74"/>
    <mergeCell ref="B82:C82"/>
    <mergeCell ref="A71:D72"/>
    <mergeCell ref="E71:E72"/>
    <mergeCell ref="F71:H71"/>
    <mergeCell ref="J71:K71"/>
    <mergeCell ref="B125:C125"/>
    <mergeCell ref="B89:C89"/>
    <mergeCell ref="B99:C99"/>
    <mergeCell ref="B108:C108"/>
    <mergeCell ref="B116:C116"/>
  </mergeCells>
  <printOptions/>
  <pageMargins left="0.7874015748031497" right="0.7874015748031497" top="0.5905511811023623" bottom="0.32" header="0.5118110236220472" footer="0.2"/>
  <pageSetup horizontalDpi="600" verticalDpi="600" orientation="portrait" paperSize="9" r:id="rId1"/>
  <headerFooter alignWithMargins="0">
    <oddHeader>&amp;L&amp;8 40　　　　人　口
（ 国勢調査 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K126"/>
  <sheetViews>
    <sheetView workbookViewId="0" topLeftCell="A67">
      <selection activeCell="L35" sqref="L35"/>
    </sheetView>
  </sheetViews>
  <sheetFormatPr defaultColWidth="9.00390625" defaultRowHeight="13.5"/>
  <cols>
    <col min="1" max="1" width="1.25" style="0" customWidth="1"/>
    <col min="2" max="3" width="7.50390625" style="0" customWidth="1"/>
    <col min="4" max="4" width="1.25" style="0" customWidth="1"/>
    <col min="5" max="10" width="9.125" style="0" bestFit="1" customWidth="1"/>
    <col min="11" max="11" width="9.50390625" style="0" bestFit="1" customWidth="1"/>
  </cols>
  <sheetData>
    <row r="1" spans="1:11" ht="26.25" customHeight="1" hidden="1">
      <c r="A1" s="508"/>
      <c r="B1" s="508"/>
      <c r="C1" s="508"/>
      <c r="D1" s="508"/>
      <c r="E1" s="508"/>
      <c r="F1" s="508"/>
      <c r="G1" s="508"/>
      <c r="H1" s="508"/>
      <c r="I1" s="508"/>
      <c r="J1" s="508"/>
      <c r="K1" s="508"/>
    </row>
    <row r="2" spans="1:11" ht="23.25" customHeight="1" hidden="1">
      <c r="A2" s="509" t="s">
        <v>25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</row>
    <row r="3" spans="1:11" ht="14.25" hidden="1" thickBot="1">
      <c r="A3" s="510" t="s">
        <v>260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</row>
    <row r="4" spans="1:11" ht="13.5" hidden="1">
      <c r="A4" s="548" t="s">
        <v>26</v>
      </c>
      <c r="B4" s="548"/>
      <c r="C4" s="548"/>
      <c r="D4" s="523"/>
      <c r="E4" s="526" t="s">
        <v>27</v>
      </c>
      <c r="F4" s="528" t="s">
        <v>4</v>
      </c>
      <c r="G4" s="528"/>
      <c r="H4" s="528"/>
      <c r="I4" s="20" t="s">
        <v>28</v>
      </c>
      <c r="J4" s="528" t="s">
        <v>29</v>
      </c>
      <c r="K4" s="529"/>
    </row>
    <row r="5" spans="1:11" ht="13.5" hidden="1">
      <c r="A5" s="524"/>
      <c r="B5" s="524"/>
      <c r="C5" s="524"/>
      <c r="D5" s="525"/>
      <c r="E5" s="527"/>
      <c r="F5" s="21" t="s">
        <v>9</v>
      </c>
      <c r="G5" s="21" t="s">
        <v>10</v>
      </c>
      <c r="H5" s="21" t="s">
        <v>11</v>
      </c>
      <c r="I5" s="22" t="s">
        <v>30</v>
      </c>
      <c r="J5" s="21" t="s">
        <v>14</v>
      </c>
      <c r="K5" s="23" t="s">
        <v>15</v>
      </c>
    </row>
    <row r="6" spans="1:11" ht="5.25" customHeight="1" hidden="1">
      <c r="A6" s="24"/>
      <c r="B6" s="547"/>
      <c r="C6" s="547"/>
      <c r="D6" s="24"/>
      <c r="E6" s="25"/>
      <c r="F6" s="26"/>
      <c r="G6" s="26"/>
      <c r="H6" s="26"/>
      <c r="I6" s="27"/>
      <c r="J6" s="26"/>
      <c r="K6" s="26"/>
    </row>
    <row r="7" spans="2:11" ht="13.5" hidden="1">
      <c r="B7" s="519" t="s">
        <v>31</v>
      </c>
      <c r="C7" s="519"/>
      <c r="D7" s="29"/>
      <c r="E7" s="30">
        <f>E9+E18+E26+E34+E39+E44+E49+E51+E59+E73+E81+E90+E100+E109+E117+E88</f>
        <v>74768</v>
      </c>
      <c r="F7" s="17">
        <f>F9+F18+F26+F34+F39+F44+F49+F51+F59+F73+F81+F90+F100+F109+F117+F88</f>
        <v>172566</v>
      </c>
      <c r="G7" s="17">
        <f>G9+G18+G26+G34+G39+G44+G49+G51+G59+G73+G81+G90+G100+G109+G117+G88</f>
        <v>85889</v>
      </c>
      <c r="H7" s="17">
        <f>H9+H18+H26+H34+H39+H44+H49+H51+H59+H73+H81+H90+H100+H109+H117+H88</f>
        <v>86677</v>
      </c>
      <c r="I7" s="5">
        <v>2.27</v>
      </c>
      <c r="J7" s="17">
        <f>J9+J18+J26+J34+J39+J44+J49+J51+J59+J73+J81+J90+J100+J109+J117+J88</f>
        <v>7857</v>
      </c>
      <c r="K7" s="5">
        <v>4.77</v>
      </c>
    </row>
    <row r="8" spans="2:11" ht="3.75" customHeight="1" hidden="1">
      <c r="B8" s="545"/>
      <c r="C8" s="545"/>
      <c r="E8" s="30"/>
      <c r="F8" s="16"/>
      <c r="G8" s="16"/>
      <c r="H8" s="16"/>
      <c r="I8" s="5"/>
      <c r="J8" s="16"/>
      <c r="K8" s="5"/>
    </row>
    <row r="9" spans="2:11" ht="13.5" hidden="1">
      <c r="B9" s="545" t="s">
        <v>32</v>
      </c>
      <c r="C9" s="545"/>
      <c r="D9" s="32"/>
      <c r="E9" s="30">
        <f>SUM(E10:E16)</f>
        <v>8591</v>
      </c>
      <c r="F9" s="16">
        <f>SUM(F10:F16)</f>
        <v>20349</v>
      </c>
      <c r="G9" s="16">
        <f>SUM(G10:G16)</f>
        <v>10031</v>
      </c>
      <c r="H9" s="16">
        <f>SUM(H10:H16)</f>
        <v>10318</v>
      </c>
      <c r="I9" s="5">
        <v>2.31</v>
      </c>
      <c r="J9" s="16">
        <f>SUM(J10:J16)</f>
        <v>3315</v>
      </c>
      <c r="K9" s="5">
        <v>19.46</v>
      </c>
    </row>
    <row r="10" spans="2:11" ht="13.5" hidden="1">
      <c r="B10" s="31"/>
      <c r="C10" s="31" t="s">
        <v>33</v>
      </c>
      <c r="E10" s="30">
        <v>1789</v>
      </c>
      <c r="F10" s="16">
        <v>4071</v>
      </c>
      <c r="G10" s="16">
        <v>1959</v>
      </c>
      <c r="H10" s="16">
        <v>2112</v>
      </c>
      <c r="I10" s="33">
        <v>2.18</v>
      </c>
      <c r="J10" s="16">
        <v>979</v>
      </c>
      <c r="K10" s="5">
        <v>31.66</v>
      </c>
    </row>
    <row r="11" spans="2:11" ht="13.5" hidden="1">
      <c r="B11" s="31"/>
      <c r="C11" s="31" t="s">
        <v>34</v>
      </c>
      <c r="E11" s="30">
        <v>1399</v>
      </c>
      <c r="F11" s="16">
        <v>3282</v>
      </c>
      <c r="G11" s="16">
        <v>1614</v>
      </c>
      <c r="H11" s="16">
        <v>1668</v>
      </c>
      <c r="I11" s="5">
        <v>2.27</v>
      </c>
      <c r="J11" s="16">
        <v>157</v>
      </c>
      <c r="K11" s="5">
        <v>5.02</v>
      </c>
    </row>
    <row r="12" spans="2:11" ht="13.5" hidden="1">
      <c r="B12" s="31"/>
      <c r="C12" s="31" t="s">
        <v>35</v>
      </c>
      <c r="E12" s="30">
        <v>349</v>
      </c>
      <c r="F12" s="16">
        <v>853</v>
      </c>
      <c r="G12" s="16">
        <v>434</v>
      </c>
      <c r="H12" s="16">
        <v>419</v>
      </c>
      <c r="I12" s="5">
        <v>2.44</v>
      </c>
      <c r="J12" s="16">
        <v>88</v>
      </c>
      <c r="K12" s="5">
        <v>11.5</v>
      </c>
    </row>
    <row r="13" spans="2:11" ht="13.5" hidden="1">
      <c r="B13" s="31"/>
      <c r="C13" s="31" t="s">
        <v>36</v>
      </c>
      <c r="E13" s="30">
        <v>767</v>
      </c>
      <c r="F13" s="16">
        <v>1873</v>
      </c>
      <c r="G13" s="16">
        <v>965</v>
      </c>
      <c r="H13" s="16">
        <v>908</v>
      </c>
      <c r="I13" s="5">
        <v>2.38</v>
      </c>
      <c r="J13" s="16">
        <v>110</v>
      </c>
      <c r="K13" s="5">
        <v>6.24</v>
      </c>
    </row>
    <row r="14" spans="2:11" ht="13.5" hidden="1">
      <c r="B14" s="31"/>
      <c r="C14" s="31" t="s">
        <v>37</v>
      </c>
      <c r="E14" s="30">
        <v>606</v>
      </c>
      <c r="F14" s="16">
        <v>1514</v>
      </c>
      <c r="G14" s="16">
        <v>747</v>
      </c>
      <c r="H14" s="16">
        <v>767</v>
      </c>
      <c r="I14" s="5">
        <v>2.46</v>
      </c>
      <c r="J14" s="16">
        <v>123</v>
      </c>
      <c r="K14" s="5">
        <v>8.84</v>
      </c>
    </row>
    <row r="15" spans="2:11" ht="13.5" hidden="1">
      <c r="B15" s="31"/>
      <c r="C15" s="31" t="s">
        <v>38</v>
      </c>
      <c r="E15" s="30">
        <v>2412</v>
      </c>
      <c r="F15" s="16">
        <v>5401</v>
      </c>
      <c r="G15" s="16">
        <v>2661</v>
      </c>
      <c r="H15" s="16">
        <v>2740</v>
      </c>
      <c r="I15" s="5">
        <v>2.24</v>
      </c>
      <c r="J15" s="16">
        <v>44</v>
      </c>
      <c r="K15" s="5">
        <v>0.82</v>
      </c>
    </row>
    <row r="16" spans="2:11" ht="13.5" hidden="1">
      <c r="B16" s="31"/>
      <c r="C16" s="31" t="s">
        <v>39</v>
      </c>
      <c r="E16" s="30">
        <v>1269</v>
      </c>
      <c r="F16" s="16">
        <v>3355</v>
      </c>
      <c r="G16" s="16">
        <v>1651</v>
      </c>
      <c r="H16" s="16">
        <v>1704</v>
      </c>
      <c r="I16" s="5">
        <v>2.53</v>
      </c>
      <c r="J16" s="16">
        <v>1814</v>
      </c>
      <c r="K16" s="5">
        <v>117.72</v>
      </c>
    </row>
    <row r="17" spans="2:11" ht="3.75" customHeight="1" hidden="1">
      <c r="B17" s="31"/>
      <c r="C17" s="31"/>
      <c r="E17" s="30"/>
      <c r="F17" s="16"/>
      <c r="G17" s="16"/>
      <c r="H17" s="16"/>
      <c r="I17" s="5"/>
      <c r="J17" s="16"/>
      <c r="K17" s="5"/>
    </row>
    <row r="18" spans="2:11" ht="13.5" hidden="1">
      <c r="B18" s="545" t="s">
        <v>40</v>
      </c>
      <c r="C18" s="545"/>
      <c r="E18" s="30">
        <f>SUM(E19:E24)</f>
        <v>4422</v>
      </c>
      <c r="F18" s="16">
        <f>SUM(F19:F24)</f>
        <v>9552</v>
      </c>
      <c r="G18" s="16">
        <f>SUM(G19:G24)</f>
        <v>4700</v>
      </c>
      <c r="H18" s="16">
        <f>SUM(H19:H24)</f>
        <v>4852</v>
      </c>
      <c r="I18" s="5">
        <v>2.13</v>
      </c>
      <c r="J18" s="16">
        <f>SUM(J19:J24)</f>
        <v>48</v>
      </c>
      <c r="K18" s="5">
        <v>0.51</v>
      </c>
    </row>
    <row r="19" spans="2:11" ht="13.5" hidden="1">
      <c r="B19" s="31"/>
      <c r="C19" s="31" t="s">
        <v>33</v>
      </c>
      <c r="E19" s="30">
        <v>1000</v>
      </c>
      <c r="F19" s="16">
        <v>2163</v>
      </c>
      <c r="G19" s="16">
        <v>1113</v>
      </c>
      <c r="H19" s="16">
        <v>1050</v>
      </c>
      <c r="I19" s="5">
        <v>2.16</v>
      </c>
      <c r="J19" s="16">
        <v>-30</v>
      </c>
      <c r="K19" s="5">
        <v>-1.37</v>
      </c>
    </row>
    <row r="20" spans="2:11" ht="13.5" hidden="1">
      <c r="B20" s="31"/>
      <c r="C20" s="31" t="s">
        <v>34</v>
      </c>
      <c r="E20" s="30">
        <v>1132</v>
      </c>
      <c r="F20" s="16">
        <v>2361</v>
      </c>
      <c r="G20" s="16">
        <v>1148</v>
      </c>
      <c r="H20" s="16">
        <v>1213</v>
      </c>
      <c r="I20" s="5">
        <v>2.09</v>
      </c>
      <c r="J20" s="16">
        <v>-141</v>
      </c>
      <c r="K20" s="5">
        <v>-5.64</v>
      </c>
    </row>
    <row r="21" spans="2:11" ht="13.5" hidden="1">
      <c r="B21" s="31"/>
      <c r="C21" s="31" t="s">
        <v>35</v>
      </c>
      <c r="E21" s="30">
        <v>779</v>
      </c>
      <c r="F21" s="16">
        <v>1438</v>
      </c>
      <c r="G21" s="16">
        <v>695</v>
      </c>
      <c r="H21" s="16">
        <v>743</v>
      </c>
      <c r="I21" s="5">
        <v>1.85</v>
      </c>
      <c r="J21" s="16">
        <v>192</v>
      </c>
      <c r="K21" s="5">
        <v>15.41</v>
      </c>
    </row>
    <row r="22" spans="2:11" ht="13.5" hidden="1">
      <c r="B22" s="31"/>
      <c r="C22" s="31" t="s">
        <v>36</v>
      </c>
      <c r="E22" s="30">
        <v>925</v>
      </c>
      <c r="F22" s="16">
        <v>2152</v>
      </c>
      <c r="G22" s="16">
        <v>1027</v>
      </c>
      <c r="H22" s="16">
        <v>1125</v>
      </c>
      <c r="I22" s="5">
        <v>2.2</v>
      </c>
      <c r="J22" s="16">
        <v>-55</v>
      </c>
      <c r="K22" s="5">
        <v>-2.49</v>
      </c>
    </row>
    <row r="23" spans="2:11" ht="13.5" hidden="1">
      <c r="B23" s="31"/>
      <c r="C23" s="31" t="s">
        <v>37</v>
      </c>
      <c r="E23" s="30">
        <v>370</v>
      </c>
      <c r="F23" s="16">
        <v>885</v>
      </c>
      <c r="G23" s="16">
        <v>442</v>
      </c>
      <c r="H23" s="16">
        <v>443</v>
      </c>
      <c r="I23" s="5">
        <v>2.39</v>
      </c>
      <c r="J23" s="16">
        <v>25</v>
      </c>
      <c r="K23" s="5">
        <v>2.91</v>
      </c>
    </row>
    <row r="24" spans="2:11" ht="13.5" hidden="1">
      <c r="B24" s="31"/>
      <c r="C24" s="31" t="s">
        <v>38</v>
      </c>
      <c r="E24" s="30">
        <v>216</v>
      </c>
      <c r="F24" s="16">
        <v>553</v>
      </c>
      <c r="G24" s="16">
        <v>275</v>
      </c>
      <c r="H24" s="16">
        <v>278</v>
      </c>
      <c r="I24" s="5">
        <v>2.56</v>
      </c>
      <c r="J24" s="16">
        <v>57</v>
      </c>
      <c r="K24" s="5">
        <v>11.49</v>
      </c>
    </row>
    <row r="25" spans="2:11" ht="3.75" customHeight="1" hidden="1">
      <c r="B25" s="31"/>
      <c r="C25" s="31"/>
      <c r="E25" s="30"/>
      <c r="F25" s="16"/>
      <c r="G25" s="16"/>
      <c r="H25" s="16"/>
      <c r="I25" s="5"/>
      <c r="J25" s="16"/>
      <c r="K25" s="5"/>
    </row>
    <row r="26" spans="2:11" ht="13.5" hidden="1">
      <c r="B26" s="545" t="s">
        <v>41</v>
      </c>
      <c r="C26" s="545"/>
      <c r="E26" s="30">
        <f>SUM(E27:E32)</f>
        <v>8053</v>
      </c>
      <c r="F26" s="16">
        <f>SUM(F27:F32)</f>
        <v>16307</v>
      </c>
      <c r="G26" s="16">
        <f>SUM(G27:G32)</f>
        <v>8273</v>
      </c>
      <c r="H26" s="16">
        <f>SUM(H27:H32)</f>
        <v>8034</v>
      </c>
      <c r="I26" s="5">
        <v>1.97</v>
      </c>
      <c r="J26" s="16">
        <f>SUM(J27:J32)</f>
        <v>689</v>
      </c>
      <c r="K26" s="5">
        <v>4.41</v>
      </c>
    </row>
    <row r="27" spans="2:11" ht="13.5" hidden="1">
      <c r="B27" s="31"/>
      <c r="C27" s="31" t="s">
        <v>33</v>
      </c>
      <c r="E27" s="30">
        <v>2536</v>
      </c>
      <c r="F27" s="16">
        <v>4564</v>
      </c>
      <c r="G27" s="16">
        <v>2327</v>
      </c>
      <c r="H27" s="16">
        <v>2237</v>
      </c>
      <c r="I27" s="5">
        <v>1.78</v>
      </c>
      <c r="J27" s="16">
        <v>540</v>
      </c>
      <c r="K27" s="5">
        <v>13.42</v>
      </c>
    </row>
    <row r="28" spans="2:11" ht="13.5" hidden="1">
      <c r="B28" s="31"/>
      <c r="C28" s="31" t="s">
        <v>34</v>
      </c>
      <c r="E28" s="30">
        <v>1315</v>
      </c>
      <c r="F28" s="16">
        <v>2534</v>
      </c>
      <c r="G28" s="16">
        <v>1284</v>
      </c>
      <c r="H28" s="16">
        <v>1250</v>
      </c>
      <c r="I28" s="5">
        <v>1.92</v>
      </c>
      <c r="J28" s="16">
        <v>-1</v>
      </c>
      <c r="K28" s="5">
        <v>-0.04</v>
      </c>
    </row>
    <row r="29" spans="2:11" ht="13.5" hidden="1">
      <c r="B29" s="31"/>
      <c r="C29" s="31" t="s">
        <v>35</v>
      </c>
      <c r="E29" s="30">
        <v>915</v>
      </c>
      <c r="F29" s="16">
        <v>1770</v>
      </c>
      <c r="G29" s="16">
        <v>880</v>
      </c>
      <c r="H29" s="16">
        <v>890</v>
      </c>
      <c r="I29" s="5">
        <v>1.93</v>
      </c>
      <c r="J29" s="16">
        <v>135</v>
      </c>
      <c r="K29" s="5">
        <v>8.26</v>
      </c>
    </row>
    <row r="30" spans="2:11" ht="13.5" hidden="1">
      <c r="B30" s="31"/>
      <c r="C30" s="31" t="s">
        <v>36</v>
      </c>
      <c r="E30" s="30">
        <v>617</v>
      </c>
      <c r="F30" s="16">
        <v>1229</v>
      </c>
      <c r="G30" s="16">
        <v>623</v>
      </c>
      <c r="H30" s="16">
        <v>606</v>
      </c>
      <c r="I30" s="5">
        <v>1.93</v>
      </c>
      <c r="J30" s="16">
        <v>-125</v>
      </c>
      <c r="K30" s="5">
        <v>-9.23</v>
      </c>
    </row>
    <row r="31" spans="2:11" ht="13.5" hidden="1">
      <c r="B31" s="31"/>
      <c r="C31" s="31" t="s">
        <v>37</v>
      </c>
      <c r="E31" s="30">
        <v>853</v>
      </c>
      <c r="F31" s="16">
        <v>2114</v>
      </c>
      <c r="G31" s="16">
        <v>1103</v>
      </c>
      <c r="H31" s="16">
        <v>1011</v>
      </c>
      <c r="I31" s="5">
        <v>2.43</v>
      </c>
      <c r="J31" s="16">
        <v>56</v>
      </c>
      <c r="K31" s="5">
        <v>2.72</v>
      </c>
    </row>
    <row r="32" spans="2:11" ht="13.5" hidden="1">
      <c r="B32" s="31"/>
      <c r="C32" s="31" t="s">
        <v>38</v>
      </c>
      <c r="E32" s="30">
        <v>1817</v>
      </c>
      <c r="F32" s="16">
        <v>4096</v>
      </c>
      <c r="G32" s="16">
        <v>2056</v>
      </c>
      <c r="H32" s="16">
        <v>2040</v>
      </c>
      <c r="I32" s="5">
        <v>2.08</v>
      </c>
      <c r="J32" s="16">
        <v>84</v>
      </c>
      <c r="K32" s="5">
        <v>2.09</v>
      </c>
    </row>
    <row r="33" spans="2:11" ht="3.75" customHeight="1" hidden="1">
      <c r="B33" s="31"/>
      <c r="C33" s="31"/>
      <c r="E33" s="30"/>
      <c r="F33" s="16"/>
      <c r="G33" s="16"/>
      <c r="H33" s="16"/>
      <c r="I33" s="5"/>
      <c r="J33" s="16"/>
      <c r="K33" s="5"/>
    </row>
    <row r="34" spans="2:11" ht="13.5" hidden="1">
      <c r="B34" s="545" t="s">
        <v>42</v>
      </c>
      <c r="C34" s="545"/>
      <c r="E34" s="30">
        <f>SUM(E35:E37)</f>
        <v>4755</v>
      </c>
      <c r="F34" s="16">
        <f>SUM(F35:F37)</f>
        <v>10160</v>
      </c>
      <c r="G34" s="16">
        <f>SUM(G35:G37)</f>
        <v>4698</v>
      </c>
      <c r="H34" s="16">
        <f>SUM(H35:H37)</f>
        <v>5462</v>
      </c>
      <c r="I34" s="5">
        <v>2.08</v>
      </c>
      <c r="J34" s="16">
        <f>SUM(J35:J37)</f>
        <v>788</v>
      </c>
      <c r="K34" s="5">
        <v>8.41</v>
      </c>
    </row>
    <row r="35" spans="2:11" ht="13.5" hidden="1">
      <c r="B35" s="31"/>
      <c r="C35" s="31" t="s">
        <v>33</v>
      </c>
      <c r="E35" s="30">
        <v>1614</v>
      </c>
      <c r="F35" s="16">
        <v>3550</v>
      </c>
      <c r="G35" s="16">
        <v>1586</v>
      </c>
      <c r="H35" s="16">
        <v>1964</v>
      </c>
      <c r="I35" s="5">
        <v>2.03</v>
      </c>
      <c r="J35" s="16">
        <v>859</v>
      </c>
      <c r="K35" s="5">
        <v>31.92</v>
      </c>
    </row>
    <row r="36" spans="2:11" ht="13.5" hidden="1">
      <c r="B36" s="31"/>
      <c r="C36" s="31" t="s">
        <v>34</v>
      </c>
      <c r="E36" s="30">
        <v>2204</v>
      </c>
      <c r="F36" s="16">
        <v>4693</v>
      </c>
      <c r="G36" s="16">
        <v>2238</v>
      </c>
      <c r="H36" s="16">
        <v>2455</v>
      </c>
      <c r="I36" s="5">
        <v>2.13</v>
      </c>
      <c r="J36" s="16">
        <v>6</v>
      </c>
      <c r="K36" s="5">
        <v>0.13</v>
      </c>
    </row>
    <row r="37" spans="2:11" ht="13.5" hidden="1">
      <c r="B37" s="31"/>
      <c r="C37" s="31" t="s">
        <v>35</v>
      </c>
      <c r="E37" s="30">
        <v>937</v>
      </c>
      <c r="F37" s="16">
        <v>1917</v>
      </c>
      <c r="G37" s="16">
        <v>874</v>
      </c>
      <c r="H37" s="16">
        <v>1043</v>
      </c>
      <c r="I37" s="5">
        <v>2.05</v>
      </c>
      <c r="J37" s="16">
        <v>-77</v>
      </c>
      <c r="K37" s="5">
        <v>-3.86</v>
      </c>
    </row>
    <row r="38" spans="2:11" ht="3.75" customHeight="1" hidden="1">
      <c r="B38" s="31"/>
      <c r="C38" s="31"/>
      <c r="E38" s="30"/>
      <c r="F38" s="16"/>
      <c r="G38" s="16"/>
      <c r="H38" s="16"/>
      <c r="I38" s="5"/>
      <c r="J38" s="16"/>
      <c r="K38" s="5"/>
    </row>
    <row r="39" spans="2:11" ht="13.5" hidden="1">
      <c r="B39" s="545" t="s">
        <v>43</v>
      </c>
      <c r="C39" s="545"/>
      <c r="E39" s="30">
        <f>SUM(E40:E42)</f>
        <v>5091</v>
      </c>
      <c r="F39" s="16">
        <f>SUM(F40:F42)</f>
        <v>9697</v>
      </c>
      <c r="G39" s="16">
        <f>SUM(G40:G42)</f>
        <v>4967</v>
      </c>
      <c r="H39" s="16">
        <f>SUM(H40:H42)</f>
        <v>4730</v>
      </c>
      <c r="I39" s="5">
        <v>1.9</v>
      </c>
      <c r="J39" s="16">
        <f>SUM(J40:J42)</f>
        <v>1579</v>
      </c>
      <c r="K39" s="5">
        <v>19.45</v>
      </c>
    </row>
    <row r="40" spans="2:11" ht="13.5" hidden="1">
      <c r="B40" s="31"/>
      <c r="C40" s="31" t="s">
        <v>33</v>
      </c>
      <c r="E40" s="30">
        <v>1647</v>
      </c>
      <c r="F40" s="16">
        <v>2925</v>
      </c>
      <c r="G40" s="16">
        <v>1513</v>
      </c>
      <c r="H40" s="16">
        <v>1412</v>
      </c>
      <c r="I40" s="5">
        <v>1.75</v>
      </c>
      <c r="J40" s="16">
        <v>244</v>
      </c>
      <c r="K40" s="5">
        <v>9.1</v>
      </c>
    </row>
    <row r="41" spans="2:11" ht="13.5" hidden="1">
      <c r="B41" s="31"/>
      <c r="C41" s="31" t="s">
        <v>34</v>
      </c>
      <c r="E41" s="30">
        <v>1038</v>
      </c>
      <c r="F41" s="16">
        <v>2120</v>
      </c>
      <c r="G41" s="16">
        <v>1033</v>
      </c>
      <c r="H41" s="16">
        <v>1087</v>
      </c>
      <c r="I41" s="5">
        <v>2.04</v>
      </c>
      <c r="J41" s="16">
        <v>936</v>
      </c>
      <c r="K41" s="5">
        <v>79.05</v>
      </c>
    </row>
    <row r="42" spans="2:11" ht="13.5" hidden="1">
      <c r="B42" s="31"/>
      <c r="C42" s="31" t="s">
        <v>35</v>
      </c>
      <c r="E42" s="30">
        <v>2406</v>
      </c>
      <c r="F42" s="16">
        <v>4652</v>
      </c>
      <c r="G42" s="16">
        <v>2421</v>
      </c>
      <c r="H42" s="16">
        <v>2231</v>
      </c>
      <c r="I42" s="5">
        <v>1.93</v>
      </c>
      <c r="J42" s="16">
        <v>399</v>
      </c>
      <c r="K42" s="5">
        <v>9.38</v>
      </c>
    </row>
    <row r="43" spans="2:11" ht="3.75" customHeight="1" hidden="1">
      <c r="B43" s="31"/>
      <c r="C43" s="31"/>
      <c r="E43" s="30"/>
      <c r="F43" s="16"/>
      <c r="G43" s="16"/>
      <c r="H43" s="16"/>
      <c r="I43" s="5"/>
      <c r="J43" s="16"/>
      <c r="K43" s="5"/>
    </row>
    <row r="44" spans="2:11" ht="13.5" hidden="1">
      <c r="B44" s="545" t="s">
        <v>44</v>
      </c>
      <c r="C44" s="545"/>
      <c r="E44" s="30">
        <f>SUM(E45:E47)</f>
        <v>5235</v>
      </c>
      <c r="F44" s="16">
        <f>SUM(F45:F47)</f>
        <v>9900</v>
      </c>
      <c r="G44" s="16">
        <f>SUM(G45:G47)</f>
        <v>5156</v>
      </c>
      <c r="H44" s="16">
        <f>SUM(H45:H47)</f>
        <v>4744</v>
      </c>
      <c r="I44" s="5">
        <v>1.87</v>
      </c>
      <c r="J44" s="16">
        <f>SUM(J45:J47)</f>
        <v>-285</v>
      </c>
      <c r="K44" s="5">
        <v>-2.8</v>
      </c>
    </row>
    <row r="45" spans="2:11" ht="13.5" hidden="1">
      <c r="B45" s="31"/>
      <c r="C45" s="31" t="s">
        <v>33</v>
      </c>
      <c r="E45" s="30">
        <v>1356</v>
      </c>
      <c r="F45" s="16">
        <v>2568</v>
      </c>
      <c r="G45" s="16">
        <v>1362</v>
      </c>
      <c r="H45" s="16">
        <v>1206</v>
      </c>
      <c r="I45" s="5">
        <v>1.89</v>
      </c>
      <c r="J45" s="16">
        <v>-155</v>
      </c>
      <c r="K45" s="5">
        <v>-5.69</v>
      </c>
    </row>
    <row r="46" spans="2:11" ht="13.5" hidden="1">
      <c r="B46" s="31"/>
      <c r="C46" s="31" t="s">
        <v>34</v>
      </c>
      <c r="E46" s="30">
        <v>2277</v>
      </c>
      <c r="F46" s="16">
        <v>4243</v>
      </c>
      <c r="G46" s="16">
        <v>2169</v>
      </c>
      <c r="H46" s="16">
        <v>2074</v>
      </c>
      <c r="I46" s="5">
        <v>1.86</v>
      </c>
      <c r="J46" s="16">
        <v>-74</v>
      </c>
      <c r="K46" s="5">
        <v>-1.71</v>
      </c>
    </row>
    <row r="47" spans="2:11" ht="13.5" hidden="1">
      <c r="B47" s="31"/>
      <c r="C47" s="31" t="s">
        <v>35</v>
      </c>
      <c r="E47" s="30">
        <v>1602</v>
      </c>
      <c r="F47" s="16">
        <v>3089</v>
      </c>
      <c r="G47" s="16">
        <v>1625</v>
      </c>
      <c r="H47" s="16">
        <v>1464</v>
      </c>
      <c r="I47" s="5">
        <v>1.87</v>
      </c>
      <c r="J47" s="16">
        <v>-56</v>
      </c>
      <c r="K47" s="5">
        <v>-1.78</v>
      </c>
    </row>
    <row r="48" spans="2:11" ht="3.75" customHeight="1" hidden="1">
      <c r="B48" s="31"/>
      <c r="C48" s="31"/>
      <c r="E48" s="30"/>
      <c r="F48" s="16"/>
      <c r="G48" s="16"/>
      <c r="H48" s="16"/>
      <c r="I48" s="5"/>
      <c r="J48" s="16"/>
      <c r="K48" s="5"/>
    </row>
    <row r="49" spans="2:11" ht="13.5" hidden="1">
      <c r="B49" s="545" t="s">
        <v>45</v>
      </c>
      <c r="C49" s="545"/>
      <c r="E49" s="30">
        <v>969</v>
      </c>
      <c r="F49" s="16">
        <v>2293</v>
      </c>
      <c r="G49" s="16">
        <v>1313</v>
      </c>
      <c r="H49" s="16">
        <v>980</v>
      </c>
      <c r="I49" s="5">
        <v>2.11</v>
      </c>
      <c r="J49" s="16">
        <v>-138</v>
      </c>
      <c r="K49" s="5">
        <v>-5.68</v>
      </c>
    </row>
    <row r="50" spans="2:11" ht="3.75" customHeight="1" hidden="1">
      <c r="B50" s="31"/>
      <c r="C50" s="31"/>
      <c r="E50" s="30"/>
      <c r="F50" s="16"/>
      <c r="G50" s="16"/>
      <c r="H50" s="16"/>
      <c r="I50" s="5"/>
      <c r="J50" s="16"/>
      <c r="K50" s="5"/>
    </row>
    <row r="51" spans="2:11" ht="13.5" hidden="1">
      <c r="B51" s="545" t="s">
        <v>46</v>
      </c>
      <c r="C51" s="545"/>
      <c r="E51" s="30">
        <f>SUM(E52:E57)</f>
        <v>5051</v>
      </c>
      <c r="F51" s="16">
        <f>SUM(F52:F57)</f>
        <v>12072</v>
      </c>
      <c r="G51" s="16">
        <f>SUM(G52:G57)</f>
        <v>6103</v>
      </c>
      <c r="H51" s="16">
        <f>SUM(H52:H57)</f>
        <v>5969</v>
      </c>
      <c r="I51" s="5">
        <v>2.35</v>
      </c>
      <c r="J51" s="16">
        <f>SUM(J52:J57)</f>
        <v>-677</v>
      </c>
      <c r="K51" s="5">
        <v>-5.31</v>
      </c>
    </row>
    <row r="52" spans="2:11" ht="13.5" hidden="1">
      <c r="B52" s="31"/>
      <c r="C52" s="31" t="s">
        <v>33</v>
      </c>
      <c r="E52" s="30">
        <v>583</v>
      </c>
      <c r="F52" s="16">
        <v>1607</v>
      </c>
      <c r="G52" s="16">
        <v>898</v>
      </c>
      <c r="H52" s="16">
        <v>709</v>
      </c>
      <c r="I52" s="5">
        <v>2.41</v>
      </c>
      <c r="J52" s="16">
        <v>-712</v>
      </c>
      <c r="K52" s="5">
        <v>-30.7</v>
      </c>
    </row>
    <row r="53" spans="2:11" ht="13.5" hidden="1">
      <c r="B53" s="31"/>
      <c r="C53" s="31" t="s">
        <v>34</v>
      </c>
      <c r="E53" s="30">
        <v>729</v>
      </c>
      <c r="F53" s="16">
        <v>1915</v>
      </c>
      <c r="G53" s="16">
        <v>940</v>
      </c>
      <c r="H53" s="16">
        <v>975</v>
      </c>
      <c r="I53" s="5">
        <v>2.63</v>
      </c>
      <c r="J53" s="16">
        <v>212</v>
      </c>
      <c r="K53" s="5">
        <v>12.45</v>
      </c>
    </row>
    <row r="54" spans="2:11" ht="13.5" hidden="1">
      <c r="B54" s="31"/>
      <c r="C54" s="31" t="s">
        <v>35</v>
      </c>
      <c r="E54" s="30">
        <v>504</v>
      </c>
      <c r="F54" s="16">
        <v>1163</v>
      </c>
      <c r="G54" s="16">
        <v>569</v>
      </c>
      <c r="H54" s="16">
        <v>594</v>
      </c>
      <c r="I54" s="5">
        <v>2.31</v>
      </c>
      <c r="J54" s="16">
        <v>157</v>
      </c>
      <c r="K54" s="5">
        <v>15.61</v>
      </c>
    </row>
    <row r="55" spans="2:11" ht="13.5" hidden="1">
      <c r="B55" s="31"/>
      <c r="C55" s="31" t="s">
        <v>36</v>
      </c>
      <c r="E55" s="30">
        <v>1087</v>
      </c>
      <c r="F55" s="16">
        <v>2292</v>
      </c>
      <c r="G55" s="16">
        <v>1195</v>
      </c>
      <c r="H55" s="16">
        <v>1097</v>
      </c>
      <c r="I55" s="5">
        <v>2.11</v>
      </c>
      <c r="J55" s="16">
        <v>-246</v>
      </c>
      <c r="K55" s="5">
        <v>-9.69</v>
      </c>
    </row>
    <row r="56" spans="2:11" ht="13.5" hidden="1">
      <c r="B56" s="31"/>
      <c r="C56" s="31" t="s">
        <v>37</v>
      </c>
      <c r="E56" s="30">
        <v>1503</v>
      </c>
      <c r="F56" s="16">
        <v>3521</v>
      </c>
      <c r="G56" s="16">
        <v>1719</v>
      </c>
      <c r="H56" s="16">
        <v>1802</v>
      </c>
      <c r="I56" s="5">
        <v>2.34</v>
      </c>
      <c r="J56" s="16">
        <v>-136</v>
      </c>
      <c r="K56" s="5">
        <v>-3.72</v>
      </c>
    </row>
    <row r="57" spans="2:11" ht="13.5" hidden="1">
      <c r="B57" s="31"/>
      <c r="C57" s="31" t="s">
        <v>38</v>
      </c>
      <c r="E57" s="30">
        <v>645</v>
      </c>
      <c r="F57" s="16">
        <v>1574</v>
      </c>
      <c r="G57" s="16">
        <v>782</v>
      </c>
      <c r="H57" s="16">
        <v>792</v>
      </c>
      <c r="I57" s="5">
        <v>2.44</v>
      </c>
      <c r="J57" s="16">
        <v>48</v>
      </c>
      <c r="K57" s="5">
        <v>3.15</v>
      </c>
    </row>
    <row r="58" spans="2:11" ht="3.75" customHeight="1" hidden="1">
      <c r="B58" s="31"/>
      <c r="C58" s="31"/>
      <c r="E58" s="30"/>
      <c r="F58" s="16"/>
      <c r="G58" s="16"/>
      <c r="H58" s="16"/>
      <c r="I58" s="5"/>
      <c r="J58" s="16"/>
      <c r="K58" s="5"/>
    </row>
    <row r="59" spans="2:11" ht="13.5" hidden="1">
      <c r="B59" s="545" t="s">
        <v>47</v>
      </c>
      <c r="C59" s="545"/>
      <c r="E59" s="30">
        <f>SUM(E60:E63)</f>
        <v>5168</v>
      </c>
      <c r="F59" s="16">
        <f>SUM(F60:F63)</f>
        <v>12493</v>
      </c>
      <c r="G59" s="16">
        <f>SUM(G60:G63)</f>
        <v>6075</v>
      </c>
      <c r="H59" s="16">
        <f>SUM(H60:H63)</f>
        <v>6418</v>
      </c>
      <c r="I59" s="5">
        <v>2.4</v>
      </c>
      <c r="J59" s="16">
        <f>SUM(J60:J63)</f>
        <v>997</v>
      </c>
      <c r="K59" s="5">
        <v>8.67</v>
      </c>
    </row>
    <row r="60" spans="2:11" ht="13.5" hidden="1">
      <c r="B60" s="31"/>
      <c r="C60" s="31" t="s">
        <v>33</v>
      </c>
      <c r="E60" s="30">
        <v>2165</v>
      </c>
      <c r="F60" s="16">
        <v>5418</v>
      </c>
      <c r="G60" s="16">
        <v>2608</v>
      </c>
      <c r="H60" s="16">
        <v>2810</v>
      </c>
      <c r="I60" s="5">
        <v>2.5</v>
      </c>
      <c r="J60" s="16">
        <v>1289</v>
      </c>
      <c r="K60" s="5">
        <v>31.22</v>
      </c>
    </row>
    <row r="61" spans="2:11" ht="13.5" hidden="1">
      <c r="B61" s="31"/>
      <c r="C61" s="31" t="s">
        <v>34</v>
      </c>
      <c r="E61" s="30">
        <v>700</v>
      </c>
      <c r="F61" s="16">
        <v>1909</v>
      </c>
      <c r="G61" s="16">
        <v>927</v>
      </c>
      <c r="H61" s="16">
        <v>982</v>
      </c>
      <c r="I61" s="5">
        <v>2.73</v>
      </c>
      <c r="J61" s="16">
        <v>55</v>
      </c>
      <c r="K61" s="5">
        <v>2.97</v>
      </c>
    </row>
    <row r="62" spans="2:11" ht="13.5" hidden="1">
      <c r="B62" s="31"/>
      <c r="C62" s="31" t="s">
        <v>35</v>
      </c>
      <c r="E62" s="30">
        <v>664</v>
      </c>
      <c r="F62" s="16">
        <v>1786</v>
      </c>
      <c r="G62" s="16">
        <v>877</v>
      </c>
      <c r="H62" s="16">
        <v>909</v>
      </c>
      <c r="I62" s="5">
        <v>2.59</v>
      </c>
      <c r="J62" s="16">
        <v>167</v>
      </c>
      <c r="K62" s="5">
        <v>10.32</v>
      </c>
    </row>
    <row r="63" spans="2:11" ht="13.5" hidden="1">
      <c r="B63" s="31"/>
      <c r="C63" s="31" t="s">
        <v>36</v>
      </c>
      <c r="E63" s="30">
        <v>1639</v>
      </c>
      <c r="F63" s="16">
        <v>3380</v>
      </c>
      <c r="G63" s="16">
        <v>1663</v>
      </c>
      <c r="H63" s="16">
        <v>1717</v>
      </c>
      <c r="I63" s="5">
        <v>2.06</v>
      </c>
      <c r="J63" s="16">
        <v>-514</v>
      </c>
      <c r="K63" s="5">
        <v>-13.2</v>
      </c>
    </row>
    <row r="64" spans="1:11" ht="5.25" customHeight="1" hidden="1" thickBot="1">
      <c r="A64" s="34"/>
      <c r="B64" s="35"/>
      <c r="C64" s="35"/>
      <c r="D64" s="36"/>
      <c r="E64" s="37"/>
      <c r="F64" s="37"/>
      <c r="G64" s="37"/>
      <c r="H64" s="37"/>
      <c r="I64" s="14"/>
      <c r="J64" s="37"/>
      <c r="K64" s="37"/>
    </row>
    <row r="65" spans="2:11" ht="13.5" hidden="1">
      <c r="B65" s="511" t="s">
        <v>48</v>
      </c>
      <c r="C65" s="511"/>
      <c r="D65" s="511"/>
      <c r="E65" s="511"/>
      <c r="F65" s="511"/>
      <c r="G65" s="511"/>
      <c r="H65" s="512" t="s">
        <v>49</v>
      </c>
      <c r="I65" s="512"/>
      <c r="J65" s="512"/>
      <c r="K65" s="512"/>
    </row>
    <row r="66" spans="1:11" ht="13.5" hidden="1">
      <c r="A66" s="508"/>
      <c r="B66" s="508"/>
      <c r="C66" s="508"/>
      <c r="D66" s="508"/>
      <c r="E66" s="508"/>
      <c r="F66" s="508"/>
      <c r="G66" s="508"/>
      <c r="H66" s="508"/>
      <c r="I66" s="508"/>
      <c r="J66" s="508"/>
      <c r="K66" s="508"/>
    </row>
    <row r="67" spans="2:11" ht="26.25" customHeight="1">
      <c r="B67" s="508"/>
      <c r="C67" s="508"/>
      <c r="D67" s="508"/>
      <c r="E67" s="508"/>
      <c r="F67" s="508"/>
      <c r="G67" s="508"/>
      <c r="H67" s="508"/>
      <c r="I67" s="508"/>
      <c r="J67" s="508"/>
      <c r="K67" s="508"/>
    </row>
    <row r="68" spans="1:11" ht="22.5" customHeight="1">
      <c r="A68" s="509"/>
      <c r="B68" s="509"/>
      <c r="C68" s="509"/>
      <c r="D68" s="509"/>
      <c r="E68" s="509"/>
      <c r="F68" s="509"/>
      <c r="G68" s="509"/>
      <c r="H68" s="509"/>
      <c r="I68" s="509"/>
      <c r="J68" s="509"/>
      <c r="K68" s="509"/>
    </row>
    <row r="69" spans="1:11" ht="13.5">
      <c r="A69" s="513"/>
      <c r="B69" s="513"/>
      <c r="C69" s="513"/>
      <c r="D69" s="513"/>
      <c r="E69" s="513"/>
      <c r="F69" s="513"/>
      <c r="G69" s="513"/>
      <c r="H69" s="513"/>
      <c r="I69" s="513"/>
      <c r="J69" s="513"/>
      <c r="K69" s="513"/>
    </row>
    <row r="70" spans="1:11" ht="13.5">
      <c r="A70" s="520" t="s">
        <v>51</v>
      </c>
      <c r="B70" s="521"/>
      <c r="C70" s="521"/>
      <c r="D70" s="521"/>
      <c r="E70" s="521" t="s">
        <v>27</v>
      </c>
      <c r="F70" s="521" t="s">
        <v>4</v>
      </c>
      <c r="G70" s="521"/>
      <c r="H70" s="521"/>
      <c r="I70" s="220" t="s">
        <v>28</v>
      </c>
      <c r="J70" s="521" t="s">
        <v>8</v>
      </c>
      <c r="K70" s="507"/>
    </row>
    <row r="71" spans="1:11" ht="13.5">
      <c r="A71" s="522"/>
      <c r="B71" s="505"/>
      <c r="C71" s="505"/>
      <c r="D71" s="505"/>
      <c r="E71" s="505"/>
      <c r="F71" s="216" t="s">
        <v>9</v>
      </c>
      <c r="G71" s="216" t="s">
        <v>10</v>
      </c>
      <c r="H71" s="216" t="s">
        <v>11</v>
      </c>
      <c r="I71" s="221" t="s">
        <v>30</v>
      </c>
      <c r="J71" s="216" t="s">
        <v>14</v>
      </c>
      <c r="K71" s="224" t="s">
        <v>369</v>
      </c>
    </row>
    <row r="72" spans="1:11" ht="5.25" customHeight="1">
      <c r="A72" s="24"/>
      <c r="B72" s="514"/>
      <c r="C72" s="514"/>
      <c r="D72" s="223"/>
      <c r="E72" s="24"/>
      <c r="F72" s="26"/>
      <c r="G72" s="26"/>
      <c r="H72" s="26"/>
      <c r="I72" s="27"/>
      <c r="J72" s="26"/>
      <c r="K72" s="26"/>
    </row>
    <row r="73" spans="2:11" ht="13.5">
      <c r="B73" s="519" t="s">
        <v>52</v>
      </c>
      <c r="C73" s="519"/>
      <c r="D73" s="207"/>
      <c r="E73" s="17">
        <f>SUM(E74:E79)</f>
        <v>5609</v>
      </c>
      <c r="F73" s="17">
        <f>SUM(F74:F79)</f>
        <v>13614</v>
      </c>
      <c r="G73" s="17">
        <f>SUM(G74:G79)</f>
        <v>6745</v>
      </c>
      <c r="H73" s="17">
        <f>SUM(H74:H79)</f>
        <v>6869</v>
      </c>
      <c r="I73" s="5">
        <v>2.41</v>
      </c>
      <c r="J73" s="16">
        <f>SUM(J74:J79)</f>
        <v>433</v>
      </c>
      <c r="K73" s="5">
        <v>3.29</v>
      </c>
    </row>
    <row r="74" spans="2:11" ht="13.5">
      <c r="B74" s="156"/>
      <c r="C74" s="156" t="s">
        <v>33</v>
      </c>
      <c r="D74" s="218"/>
      <c r="E74" s="187">
        <v>448</v>
      </c>
      <c r="F74" s="183">
        <v>1164</v>
      </c>
      <c r="G74" s="183">
        <v>576</v>
      </c>
      <c r="H74" s="183">
        <v>588</v>
      </c>
      <c r="I74" s="195">
        <v>2.6</v>
      </c>
      <c r="J74" s="183">
        <v>149</v>
      </c>
      <c r="K74" s="195">
        <v>14.68</v>
      </c>
    </row>
    <row r="75" spans="2:11" ht="13.5">
      <c r="B75" s="156"/>
      <c r="C75" s="156" t="s">
        <v>34</v>
      </c>
      <c r="D75" s="218"/>
      <c r="E75" s="187">
        <v>1266</v>
      </c>
      <c r="F75" s="183">
        <v>3147</v>
      </c>
      <c r="G75" s="183">
        <v>1535</v>
      </c>
      <c r="H75" s="183">
        <v>1612</v>
      </c>
      <c r="I75" s="195">
        <v>2.49</v>
      </c>
      <c r="J75" s="183">
        <v>62</v>
      </c>
      <c r="K75" s="195">
        <v>2.01</v>
      </c>
    </row>
    <row r="76" spans="2:11" ht="13.5">
      <c r="B76" s="156"/>
      <c r="C76" s="156" t="s">
        <v>35</v>
      </c>
      <c r="D76" s="218"/>
      <c r="E76" s="187">
        <v>516</v>
      </c>
      <c r="F76" s="183">
        <v>1260</v>
      </c>
      <c r="G76" s="183">
        <v>636</v>
      </c>
      <c r="H76" s="183">
        <v>624</v>
      </c>
      <c r="I76" s="195">
        <v>2.44</v>
      </c>
      <c r="J76" s="183">
        <v>13</v>
      </c>
      <c r="K76" s="195">
        <v>1.04</v>
      </c>
    </row>
    <row r="77" spans="2:11" ht="13.5">
      <c r="B77" s="156"/>
      <c r="C77" s="156" t="s">
        <v>36</v>
      </c>
      <c r="D77" s="218"/>
      <c r="E77" s="187">
        <v>1546</v>
      </c>
      <c r="F77" s="183">
        <v>3605</v>
      </c>
      <c r="G77" s="183">
        <v>1809</v>
      </c>
      <c r="H77" s="183">
        <v>1796</v>
      </c>
      <c r="I77" s="195">
        <v>2.29</v>
      </c>
      <c r="J77" s="183">
        <v>-248</v>
      </c>
      <c r="K77" s="195">
        <v>-6.44</v>
      </c>
    </row>
    <row r="78" spans="2:11" ht="13.5">
      <c r="B78" s="156"/>
      <c r="C78" s="156" t="s">
        <v>37</v>
      </c>
      <c r="D78" s="218"/>
      <c r="E78" s="187">
        <v>1256</v>
      </c>
      <c r="F78" s="183">
        <v>3055</v>
      </c>
      <c r="G78" s="183">
        <v>1503</v>
      </c>
      <c r="H78" s="183">
        <v>1552</v>
      </c>
      <c r="I78" s="195">
        <v>2.43</v>
      </c>
      <c r="J78" s="183">
        <v>272</v>
      </c>
      <c r="K78" s="195">
        <v>9.77</v>
      </c>
    </row>
    <row r="79" spans="2:11" ht="13.5">
      <c r="B79" s="156"/>
      <c r="C79" s="156" t="s">
        <v>38</v>
      </c>
      <c r="D79" s="218"/>
      <c r="E79" s="187">
        <v>577</v>
      </c>
      <c r="F79" s="183">
        <v>1383</v>
      </c>
      <c r="G79" s="183">
        <v>686</v>
      </c>
      <c r="H79" s="183">
        <v>697</v>
      </c>
      <c r="I79" s="195">
        <v>2.33</v>
      </c>
      <c r="J79" s="183">
        <v>185</v>
      </c>
      <c r="K79" s="195">
        <v>15.44</v>
      </c>
    </row>
    <row r="80" spans="2:11" ht="3.75" customHeight="1">
      <c r="B80" s="28"/>
      <c r="C80" s="28"/>
      <c r="D80" s="207"/>
      <c r="E80" s="17"/>
      <c r="F80" s="16"/>
      <c r="G80" s="16"/>
      <c r="H80" s="16"/>
      <c r="I80" s="5"/>
      <c r="J80" s="16"/>
      <c r="K80" s="5"/>
    </row>
    <row r="81" spans="2:11" ht="13.5">
      <c r="B81" s="519" t="s">
        <v>53</v>
      </c>
      <c r="C81" s="519"/>
      <c r="D81" s="207"/>
      <c r="E81" s="17">
        <f>SUM(E82:E86)</f>
        <v>3880</v>
      </c>
      <c r="F81" s="16">
        <f>SUM(F82:F86)</f>
        <v>9009</v>
      </c>
      <c r="G81" s="16">
        <f>SUM(G82:G86)</f>
        <v>4277</v>
      </c>
      <c r="H81" s="16">
        <f>SUM(H82:H86)</f>
        <v>4732</v>
      </c>
      <c r="I81" s="5">
        <v>2.29</v>
      </c>
      <c r="J81" s="16">
        <f>SUM(J82:J86)</f>
        <v>373</v>
      </c>
      <c r="K81" s="5">
        <v>4.32</v>
      </c>
    </row>
    <row r="82" spans="2:11" ht="13.5">
      <c r="B82" s="156"/>
      <c r="C82" s="156" t="s">
        <v>33</v>
      </c>
      <c r="D82" s="218"/>
      <c r="E82" s="187">
        <v>957</v>
      </c>
      <c r="F82" s="183">
        <v>2263</v>
      </c>
      <c r="G82" s="183">
        <v>1090</v>
      </c>
      <c r="H82" s="183">
        <v>1173</v>
      </c>
      <c r="I82" s="195">
        <v>2.36</v>
      </c>
      <c r="J82" s="183">
        <v>45</v>
      </c>
      <c r="K82" s="195">
        <v>2.03</v>
      </c>
    </row>
    <row r="83" spans="2:11" ht="13.5">
      <c r="B83" s="156"/>
      <c r="C83" s="156" t="s">
        <v>34</v>
      </c>
      <c r="D83" s="218"/>
      <c r="E83" s="187">
        <v>371</v>
      </c>
      <c r="F83" s="183">
        <v>902</v>
      </c>
      <c r="G83" s="183">
        <v>442</v>
      </c>
      <c r="H83" s="183">
        <v>460</v>
      </c>
      <c r="I83" s="195">
        <v>2.43</v>
      </c>
      <c r="J83" s="183">
        <v>119</v>
      </c>
      <c r="K83" s="195">
        <v>15.2</v>
      </c>
    </row>
    <row r="84" spans="2:11" ht="13.5">
      <c r="B84" s="156"/>
      <c r="C84" s="156" t="s">
        <v>35</v>
      </c>
      <c r="D84" s="218"/>
      <c r="E84" s="187">
        <v>691</v>
      </c>
      <c r="F84" s="183">
        <v>1529</v>
      </c>
      <c r="G84" s="183">
        <v>759</v>
      </c>
      <c r="H84" s="183">
        <v>770</v>
      </c>
      <c r="I84" s="195">
        <v>2.21</v>
      </c>
      <c r="J84" s="183">
        <v>33</v>
      </c>
      <c r="K84" s="195">
        <v>2.21</v>
      </c>
    </row>
    <row r="85" spans="2:11" ht="13.5">
      <c r="B85" s="156"/>
      <c r="C85" s="156" t="s">
        <v>36</v>
      </c>
      <c r="D85" s="218"/>
      <c r="E85" s="187">
        <v>1856</v>
      </c>
      <c r="F85" s="183">
        <v>4175</v>
      </c>
      <c r="G85" s="183">
        <v>1985</v>
      </c>
      <c r="H85" s="183">
        <v>2190</v>
      </c>
      <c r="I85" s="195">
        <v>2.25</v>
      </c>
      <c r="J85" s="183">
        <v>209</v>
      </c>
      <c r="K85" s="195">
        <v>5.27</v>
      </c>
    </row>
    <row r="86" spans="2:11" ht="13.5">
      <c r="B86" s="156"/>
      <c r="C86" s="156" t="s">
        <v>37</v>
      </c>
      <c r="D86" s="218"/>
      <c r="E86" s="187">
        <v>5</v>
      </c>
      <c r="F86" s="183">
        <v>140</v>
      </c>
      <c r="G86" s="183">
        <v>1</v>
      </c>
      <c r="H86" s="183">
        <v>139</v>
      </c>
      <c r="I86" s="195">
        <v>1.33</v>
      </c>
      <c r="J86" s="183">
        <v>-33</v>
      </c>
      <c r="K86" s="195">
        <v>-19.08</v>
      </c>
    </row>
    <row r="87" spans="2:11" ht="3.75" customHeight="1">
      <c r="B87" s="28"/>
      <c r="C87" s="28"/>
      <c r="D87" s="207"/>
      <c r="E87" s="17"/>
      <c r="F87" s="16"/>
      <c r="G87" s="16"/>
      <c r="H87" s="16"/>
      <c r="I87" s="5"/>
      <c r="J87" s="16"/>
      <c r="K87" s="5"/>
    </row>
    <row r="88" spans="2:11" ht="13.5" customHeight="1">
      <c r="B88" s="519" t="s">
        <v>60</v>
      </c>
      <c r="C88" s="519"/>
      <c r="D88" s="207"/>
      <c r="E88" s="17">
        <v>331</v>
      </c>
      <c r="F88" s="16">
        <v>1008</v>
      </c>
      <c r="G88" s="16">
        <v>493</v>
      </c>
      <c r="H88" s="16">
        <v>515</v>
      </c>
      <c r="I88" s="5">
        <v>3.05</v>
      </c>
      <c r="J88" s="16">
        <v>-181</v>
      </c>
      <c r="K88" s="5">
        <v>-15.22</v>
      </c>
    </row>
    <row r="89" spans="2:11" ht="3.75" customHeight="1">
      <c r="B89" s="28"/>
      <c r="C89" s="28"/>
      <c r="D89" s="207"/>
      <c r="E89" s="17"/>
      <c r="F89" s="16"/>
      <c r="G89" s="16"/>
      <c r="H89" s="16"/>
      <c r="I89" s="5"/>
      <c r="J89" s="16"/>
      <c r="K89" s="5"/>
    </row>
    <row r="90" spans="2:11" ht="13.5">
      <c r="B90" s="519" t="s">
        <v>54</v>
      </c>
      <c r="C90" s="519"/>
      <c r="D90" s="207"/>
      <c r="E90" s="17">
        <f>SUM(E91:E98)</f>
        <v>5784</v>
      </c>
      <c r="F90" s="16">
        <f>SUM(F91:F98)</f>
        <v>15044</v>
      </c>
      <c r="G90" s="16">
        <f>SUM(G91:G98)</f>
        <v>7621</v>
      </c>
      <c r="H90" s="16">
        <f>SUM(H91:H98)</f>
        <v>7423</v>
      </c>
      <c r="I90" s="5">
        <v>2.58</v>
      </c>
      <c r="J90" s="16">
        <f>SUM(J91:J98)</f>
        <v>893</v>
      </c>
      <c r="K90" s="5">
        <v>6.31</v>
      </c>
    </row>
    <row r="91" spans="2:11" ht="13.5">
      <c r="B91" s="156"/>
      <c r="C91" s="156" t="s">
        <v>33</v>
      </c>
      <c r="D91" s="218"/>
      <c r="E91" s="187">
        <v>357</v>
      </c>
      <c r="F91" s="183">
        <v>1033</v>
      </c>
      <c r="G91" s="183">
        <v>516</v>
      </c>
      <c r="H91" s="183">
        <v>517</v>
      </c>
      <c r="I91" s="195">
        <v>2.89</v>
      </c>
      <c r="J91" s="183">
        <v>82</v>
      </c>
      <c r="K91" s="195">
        <v>8.62</v>
      </c>
    </row>
    <row r="92" spans="2:11" ht="13.5">
      <c r="B92" s="156"/>
      <c r="C92" s="156" t="s">
        <v>34</v>
      </c>
      <c r="D92" s="218"/>
      <c r="E92" s="187">
        <v>612</v>
      </c>
      <c r="F92" s="183">
        <v>1780</v>
      </c>
      <c r="G92" s="183">
        <v>882</v>
      </c>
      <c r="H92" s="183">
        <v>898</v>
      </c>
      <c r="I92" s="195">
        <v>2.91</v>
      </c>
      <c r="J92" s="183">
        <v>35</v>
      </c>
      <c r="K92" s="195">
        <v>2.01</v>
      </c>
    </row>
    <row r="93" spans="2:11" ht="13.5">
      <c r="B93" s="156"/>
      <c r="C93" s="156" t="s">
        <v>35</v>
      </c>
      <c r="D93" s="218"/>
      <c r="E93" s="187">
        <v>469</v>
      </c>
      <c r="F93" s="183">
        <v>1216</v>
      </c>
      <c r="G93" s="183">
        <v>642</v>
      </c>
      <c r="H93" s="183">
        <v>574</v>
      </c>
      <c r="I93" s="195">
        <v>2.58</v>
      </c>
      <c r="J93" s="183">
        <v>69</v>
      </c>
      <c r="K93" s="195">
        <v>6.02</v>
      </c>
    </row>
    <row r="94" spans="2:11" ht="13.5">
      <c r="B94" s="156"/>
      <c r="C94" s="156" t="s">
        <v>36</v>
      </c>
      <c r="D94" s="218"/>
      <c r="E94" s="187">
        <v>850</v>
      </c>
      <c r="F94" s="183">
        <v>2328</v>
      </c>
      <c r="G94" s="183">
        <v>1171</v>
      </c>
      <c r="H94" s="183">
        <v>1157</v>
      </c>
      <c r="I94" s="195">
        <v>2.74</v>
      </c>
      <c r="J94" s="183">
        <v>411</v>
      </c>
      <c r="K94" s="195">
        <v>21.44</v>
      </c>
    </row>
    <row r="95" spans="2:11" ht="13.5">
      <c r="B95" s="156"/>
      <c r="C95" s="156" t="s">
        <v>37</v>
      </c>
      <c r="D95" s="218"/>
      <c r="E95" s="187">
        <v>323</v>
      </c>
      <c r="F95" s="183">
        <v>725</v>
      </c>
      <c r="G95" s="183">
        <v>362</v>
      </c>
      <c r="H95" s="183">
        <v>363</v>
      </c>
      <c r="I95" s="195">
        <v>2.24</v>
      </c>
      <c r="J95" s="183">
        <v>29</v>
      </c>
      <c r="K95" s="195">
        <v>4.17</v>
      </c>
    </row>
    <row r="96" spans="2:11" ht="13.5">
      <c r="B96" s="156"/>
      <c r="C96" s="156" t="s">
        <v>38</v>
      </c>
      <c r="D96" s="218"/>
      <c r="E96" s="187">
        <v>733</v>
      </c>
      <c r="F96" s="183">
        <v>1753</v>
      </c>
      <c r="G96" s="183">
        <v>873</v>
      </c>
      <c r="H96" s="183">
        <v>880</v>
      </c>
      <c r="I96" s="195">
        <v>2.39</v>
      </c>
      <c r="J96" s="183">
        <v>60</v>
      </c>
      <c r="K96" s="195">
        <v>3.54</v>
      </c>
    </row>
    <row r="97" spans="2:11" ht="13.5">
      <c r="B97" s="156"/>
      <c r="C97" s="156" t="s">
        <v>39</v>
      </c>
      <c r="D97" s="218"/>
      <c r="E97" s="187">
        <v>1057</v>
      </c>
      <c r="F97" s="183">
        <v>2687</v>
      </c>
      <c r="G97" s="183">
        <v>1352</v>
      </c>
      <c r="H97" s="183">
        <v>1335</v>
      </c>
      <c r="I97" s="195">
        <v>2.54</v>
      </c>
      <c r="J97" s="183">
        <v>84</v>
      </c>
      <c r="K97" s="195">
        <v>3.23</v>
      </c>
    </row>
    <row r="98" spans="2:11" ht="13.5">
      <c r="B98" s="156"/>
      <c r="C98" s="156" t="s">
        <v>55</v>
      </c>
      <c r="D98" s="218"/>
      <c r="E98" s="187">
        <v>1383</v>
      </c>
      <c r="F98" s="183">
        <v>3522</v>
      </c>
      <c r="G98" s="183">
        <v>1823</v>
      </c>
      <c r="H98" s="183">
        <v>1699</v>
      </c>
      <c r="I98" s="195">
        <v>2.48</v>
      </c>
      <c r="J98" s="183">
        <v>123</v>
      </c>
      <c r="K98" s="195">
        <v>3.62</v>
      </c>
    </row>
    <row r="99" spans="2:11" ht="3.75" customHeight="1">
      <c r="B99" s="28"/>
      <c r="C99" s="28"/>
      <c r="D99" s="207"/>
      <c r="E99" s="17"/>
      <c r="F99" s="16"/>
      <c r="G99" s="16"/>
      <c r="H99" s="16"/>
      <c r="I99" s="5"/>
      <c r="J99" s="16"/>
      <c r="K99" s="5"/>
    </row>
    <row r="100" spans="2:11" ht="13.5">
      <c r="B100" s="519" t="s">
        <v>56</v>
      </c>
      <c r="C100" s="519"/>
      <c r="D100" s="207"/>
      <c r="E100" s="17">
        <f>SUM(E101:E107)</f>
        <v>4021</v>
      </c>
      <c r="F100" s="17">
        <f>SUM(F101:F107)</f>
        <v>10515</v>
      </c>
      <c r="G100" s="17">
        <f>SUM(G101:G107)</f>
        <v>5106</v>
      </c>
      <c r="H100" s="17">
        <f>SUM(H101:H107)</f>
        <v>5409</v>
      </c>
      <c r="I100" s="5">
        <v>2.57</v>
      </c>
      <c r="J100" s="16">
        <f>SUM(J101:J106)</f>
        <v>214</v>
      </c>
      <c r="K100" s="5">
        <v>2.08</v>
      </c>
    </row>
    <row r="101" spans="2:11" ht="13.5">
      <c r="B101" s="156"/>
      <c r="C101" s="156" t="s">
        <v>33</v>
      </c>
      <c r="D101" s="218"/>
      <c r="E101" s="187">
        <v>1303</v>
      </c>
      <c r="F101" s="183">
        <v>3189</v>
      </c>
      <c r="G101" s="183">
        <v>1447</v>
      </c>
      <c r="H101" s="183">
        <v>1742</v>
      </c>
      <c r="I101" s="195">
        <v>2.45</v>
      </c>
      <c r="J101" s="183">
        <v>47</v>
      </c>
      <c r="K101" s="195">
        <v>1.5</v>
      </c>
    </row>
    <row r="102" spans="2:11" ht="13.5">
      <c r="B102" s="156"/>
      <c r="C102" s="156" t="s">
        <v>34</v>
      </c>
      <c r="D102" s="218"/>
      <c r="E102" s="187">
        <v>266</v>
      </c>
      <c r="F102" s="183">
        <v>748</v>
      </c>
      <c r="G102" s="183">
        <v>383</v>
      </c>
      <c r="H102" s="183">
        <v>365</v>
      </c>
      <c r="I102" s="195">
        <v>2.71</v>
      </c>
      <c r="J102" s="183">
        <v>123</v>
      </c>
      <c r="K102" s="195">
        <v>19.68</v>
      </c>
    </row>
    <row r="103" spans="2:11" ht="13.5">
      <c r="B103" s="156"/>
      <c r="C103" s="156" t="s">
        <v>35</v>
      </c>
      <c r="D103" s="218"/>
      <c r="E103" s="187">
        <v>494</v>
      </c>
      <c r="F103" s="183">
        <v>1351</v>
      </c>
      <c r="G103" s="183">
        <v>685</v>
      </c>
      <c r="H103" s="183">
        <v>666</v>
      </c>
      <c r="I103" s="195">
        <v>2.73</v>
      </c>
      <c r="J103" s="183">
        <v>7</v>
      </c>
      <c r="K103" s="195">
        <v>0.52</v>
      </c>
    </row>
    <row r="104" spans="2:11" ht="13.5">
      <c r="B104" s="156"/>
      <c r="C104" s="156" t="s">
        <v>36</v>
      </c>
      <c r="D104" s="218"/>
      <c r="E104" s="187">
        <v>317</v>
      </c>
      <c r="F104" s="183">
        <v>848</v>
      </c>
      <c r="G104" s="183">
        <v>398</v>
      </c>
      <c r="H104" s="183">
        <v>450</v>
      </c>
      <c r="I104" s="195">
        <v>2.68</v>
      </c>
      <c r="J104" s="183">
        <v>-36</v>
      </c>
      <c r="K104" s="195">
        <v>-4.07</v>
      </c>
    </row>
    <row r="105" spans="2:11" ht="13.5">
      <c r="B105" s="156"/>
      <c r="C105" s="156" t="s">
        <v>37</v>
      </c>
      <c r="D105" s="218"/>
      <c r="E105" s="187">
        <v>1641</v>
      </c>
      <c r="F105" s="183">
        <v>4379</v>
      </c>
      <c r="G105" s="183">
        <v>2193</v>
      </c>
      <c r="H105" s="183">
        <v>2186</v>
      </c>
      <c r="I105" s="195">
        <v>2.57</v>
      </c>
      <c r="J105" s="183">
        <v>138</v>
      </c>
      <c r="K105" s="195">
        <v>3.25</v>
      </c>
    </row>
    <row r="106" spans="2:11" ht="13.5">
      <c r="B106" s="156"/>
      <c r="C106" s="156" t="s">
        <v>38</v>
      </c>
      <c r="D106" s="218"/>
      <c r="E106" s="340" t="s">
        <v>368</v>
      </c>
      <c r="F106" s="339" t="s">
        <v>368</v>
      </c>
      <c r="G106" s="339" t="s">
        <v>368</v>
      </c>
      <c r="H106" s="339" t="s">
        <v>368</v>
      </c>
      <c r="I106" s="339" t="s">
        <v>368</v>
      </c>
      <c r="J106" s="183">
        <v>-65</v>
      </c>
      <c r="K106" s="339" t="s">
        <v>368</v>
      </c>
    </row>
    <row r="107" spans="2:11" ht="13.5">
      <c r="B107" s="156"/>
      <c r="C107" s="156" t="s">
        <v>39</v>
      </c>
      <c r="D107" s="218"/>
      <c r="E107" s="340" t="s">
        <v>368</v>
      </c>
      <c r="F107" s="339" t="s">
        <v>368</v>
      </c>
      <c r="G107" s="339" t="s">
        <v>368</v>
      </c>
      <c r="H107" s="339" t="s">
        <v>368</v>
      </c>
      <c r="I107" s="339" t="s">
        <v>368</v>
      </c>
      <c r="J107" s="339" t="s">
        <v>368</v>
      </c>
      <c r="K107" s="339" t="s">
        <v>368</v>
      </c>
    </row>
    <row r="108" spans="2:11" ht="3.75" customHeight="1">
      <c r="B108" s="28"/>
      <c r="C108" s="28"/>
      <c r="D108" s="207"/>
      <c r="E108" s="17"/>
      <c r="F108" s="16"/>
      <c r="G108" s="16"/>
      <c r="H108" s="16"/>
      <c r="I108" s="5"/>
      <c r="J108" s="16"/>
      <c r="K108" s="5"/>
    </row>
    <row r="109" spans="2:11" ht="13.5">
      <c r="B109" s="519" t="s">
        <v>58</v>
      </c>
      <c r="C109" s="519"/>
      <c r="D109" s="207"/>
      <c r="E109" s="17">
        <f>SUM(E110:E115)</f>
        <v>5259</v>
      </c>
      <c r="F109" s="16">
        <f>SUM(F110:F115)</f>
        <v>13384</v>
      </c>
      <c r="G109" s="16">
        <f>SUM(G110:G115)</f>
        <v>6661</v>
      </c>
      <c r="H109" s="16">
        <f>SUM(H110:H115)</f>
        <v>6723</v>
      </c>
      <c r="I109" s="5">
        <v>2.53</v>
      </c>
      <c r="J109" s="16">
        <f>SUM(J110:J115)</f>
        <v>-736</v>
      </c>
      <c r="K109" s="5">
        <v>-5.21</v>
      </c>
    </row>
    <row r="110" spans="2:11" ht="13.5">
      <c r="B110" s="156"/>
      <c r="C110" s="156" t="s">
        <v>33</v>
      </c>
      <c r="D110" s="218"/>
      <c r="E110" s="187">
        <v>858</v>
      </c>
      <c r="F110" s="183">
        <v>2272</v>
      </c>
      <c r="G110" s="183">
        <v>1192</v>
      </c>
      <c r="H110" s="183">
        <v>1080</v>
      </c>
      <c r="I110" s="195">
        <v>2.65</v>
      </c>
      <c r="J110" s="183">
        <v>-8</v>
      </c>
      <c r="K110" s="195">
        <v>-0.35</v>
      </c>
    </row>
    <row r="111" spans="2:11" ht="13.5">
      <c r="B111" s="156"/>
      <c r="C111" s="156" t="s">
        <v>34</v>
      </c>
      <c r="D111" s="218"/>
      <c r="E111" s="187">
        <v>721</v>
      </c>
      <c r="F111" s="183">
        <v>1876</v>
      </c>
      <c r="G111" s="183">
        <v>940</v>
      </c>
      <c r="H111" s="183">
        <v>936</v>
      </c>
      <c r="I111" s="195">
        <v>2.53</v>
      </c>
      <c r="J111" s="183">
        <v>-28</v>
      </c>
      <c r="K111" s="195">
        <v>-1.47</v>
      </c>
    </row>
    <row r="112" spans="2:11" ht="13.5">
      <c r="B112" s="156"/>
      <c r="C112" s="156" t="s">
        <v>35</v>
      </c>
      <c r="D112" s="218"/>
      <c r="E112" s="187">
        <v>309</v>
      </c>
      <c r="F112" s="183">
        <v>825</v>
      </c>
      <c r="G112" s="183">
        <v>404</v>
      </c>
      <c r="H112" s="183">
        <v>421</v>
      </c>
      <c r="I112" s="195">
        <v>2.67</v>
      </c>
      <c r="J112" s="183">
        <v>-74</v>
      </c>
      <c r="K112" s="195">
        <v>-8.23</v>
      </c>
    </row>
    <row r="113" spans="2:11" ht="13.5">
      <c r="B113" s="156"/>
      <c r="C113" s="156" t="s">
        <v>36</v>
      </c>
      <c r="D113" s="218"/>
      <c r="E113" s="187">
        <v>776</v>
      </c>
      <c r="F113" s="183">
        <v>1897</v>
      </c>
      <c r="G113" s="183">
        <v>962</v>
      </c>
      <c r="H113" s="183">
        <v>935</v>
      </c>
      <c r="I113" s="195">
        <v>2.44</v>
      </c>
      <c r="J113" s="183">
        <v>-93</v>
      </c>
      <c r="K113" s="195">
        <v>-4.67</v>
      </c>
    </row>
    <row r="114" spans="2:11" ht="13.5">
      <c r="B114" s="156"/>
      <c r="C114" s="156" t="s">
        <v>37</v>
      </c>
      <c r="D114" s="218"/>
      <c r="E114" s="187">
        <v>1345</v>
      </c>
      <c r="F114" s="183">
        <v>2879</v>
      </c>
      <c r="G114" s="183">
        <v>1369</v>
      </c>
      <c r="H114" s="183">
        <v>1510</v>
      </c>
      <c r="I114" s="195">
        <v>2.14</v>
      </c>
      <c r="J114" s="183">
        <v>-413</v>
      </c>
      <c r="K114" s="195">
        <v>-12.55</v>
      </c>
    </row>
    <row r="115" spans="2:11" ht="13.5">
      <c r="B115" s="156"/>
      <c r="C115" s="156" t="s">
        <v>38</v>
      </c>
      <c r="D115" s="218"/>
      <c r="E115" s="187">
        <v>1250</v>
      </c>
      <c r="F115" s="183">
        <v>3635</v>
      </c>
      <c r="G115" s="183">
        <v>1794</v>
      </c>
      <c r="H115" s="183">
        <v>1841</v>
      </c>
      <c r="I115" s="195">
        <v>2.91</v>
      </c>
      <c r="J115" s="183">
        <v>-120</v>
      </c>
      <c r="K115" s="195">
        <v>-3.2</v>
      </c>
    </row>
    <row r="116" spans="2:11" ht="3.75" customHeight="1">
      <c r="B116" s="28"/>
      <c r="C116" s="28"/>
      <c r="D116" s="207"/>
      <c r="E116" s="17"/>
      <c r="F116" s="16"/>
      <c r="G116" s="16"/>
      <c r="H116" s="16"/>
      <c r="I116" s="5"/>
      <c r="J116" s="16"/>
      <c r="K116" s="5"/>
    </row>
    <row r="117" spans="2:11" ht="13.5">
      <c r="B117" s="519" t="s">
        <v>59</v>
      </c>
      <c r="C117" s="519"/>
      <c r="D117" s="207"/>
      <c r="E117" s="17">
        <f>SUM(E118:E124)</f>
        <v>2549</v>
      </c>
      <c r="F117" s="16">
        <f>SUM(F118:F124)</f>
        <v>7169</v>
      </c>
      <c r="G117" s="16">
        <f>SUM(G118:G124)</f>
        <v>3670</v>
      </c>
      <c r="H117" s="16">
        <f>SUM(H118:H124)</f>
        <v>3499</v>
      </c>
      <c r="I117" s="5">
        <v>2.76</v>
      </c>
      <c r="J117" s="16">
        <f>SUM(J118:J123)</f>
        <v>545</v>
      </c>
      <c r="K117" s="5">
        <v>8.23</v>
      </c>
    </row>
    <row r="118" spans="2:11" ht="13.5">
      <c r="B118" s="156"/>
      <c r="C118" s="156" t="s">
        <v>33</v>
      </c>
      <c r="D118" s="218"/>
      <c r="E118" s="187">
        <v>343</v>
      </c>
      <c r="F118" s="183">
        <v>881</v>
      </c>
      <c r="G118" s="183">
        <v>470</v>
      </c>
      <c r="H118" s="183">
        <v>411</v>
      </c>
      <c r="I118" s="195">
        <v>2.57</v>
      </c>
      <c r="J118" s="183">
        <v>163</v>
      </c>
      <c r="K118" s="195">
        <v>22.7</v>
      </c>
    </row>
    <row r="119" spans="2:11" ht="13.5">
      <c r="B119" s="156"/>
      <c r="C119" s="156" t="s">
        <v>34</v>
      </c>
      <c r="D119" s="218"/>
      <c r="E119" s="187">
        <v>652</v>
      </c>
      <c r="F119" s="183">
        <v>1768</v>
      </c>
      <c r="G119" s="183">
        <v>885</v>
      </c>
      <c r="H119" s="183">
        <v>883</v>
      </c>
      <c r="I119" s="195">
        <v>2.71</v>
      </c>
      <c r="J119" s="183">
        <v>-7</v>
      </c>
      <c r="K119" s="195">
        <v>-0.39</v>
      </c>
    </row>
    <row r="120" spans="2:11" ht="13.5">
      <c r="B120" s="156"/>
      <c r="C120" s="156" t="s">
        <v>35</v>
      </c>
      <c r="D120" s="218"/>
      <c r="E120" s="187">
        <v>281</v>
      </c>
      <c r="F120" s="183">
        <v>789</v>
      </c>
      <c r="G120" s="183">
        <v>407</v>
      </c>
      <c r="H120" s="183">
        <v>382</v>
      </c>
      <c r="I120" s="195">
        <v>2.81</v>
      </c>
      <c r="J120" s="183">
        <v>103</v>
      </c>
      <c r="K120" s="195">
        <v>15.01</v>
      </c>
    </row>
    <row r="121" spans="2:11" ht="13.5">
      <c r="B121" s="156"/>
      <c r="C121" s="156" t="s">
        <v>36</v>
      </c>
      <c r="D121" s="218"/>
      <c r="E121" s="187">
        <v>173</v>
      </c>
      <c r="F121" s="183">
        <v>539</v>
      </c>
      <c r="G121" s="183">
        <v>281</v>
      </c>
      <c r="H121" s="183">
        <v>258</v>
      </c>
      <c r="I121" s="195">
        <v>2.9</v>
      </c>
      <c r="J121" s="183">
        <v>-31</v>
      </c>
      <c r="K121" s="195">
        <v>-5.44</v>
      </c>
    </row>
    <row r="122" spans="2:11" ht="13.5">
      <c r="B122" s="156"/>
      <c r="C122" s="156" t="s">
        <v>37</v>
      </c>
      <c r="D122" s="218"/>
      <c r="E122" s="187">
        <v>743</v>
      </c>
      <c r="F122" s="183">
        <v>2203</v>
      </c>
      <c r="G122" s="183">
        <v>1113</v>
      </c>
      <c r="H122" s="183">
        <v>1090</v>
      </c>
      <c r="I122" s="195">
        <v>2.83</v>
      </c>
      <c r="J122" s="183">
        <v>385</v>
      </c>
      <c r="K122" s="195">
        <v>21.18</v>
      </c>
    </row>
    <row r="123" spans="2:11" ht="13.5">
      <c r="B123" s="156"/>
      <c r="C123" s="156" t="s">
        <v>38</v>
      </c>
      <c r="D123" s="218"/>
      <c r="E123" s="187">
        <v>357</v>
      </c>
      <c r="F123" s="183">
        <v>989</v>
      </c>
      <c r="G123" s="183">
        <v>514</v>
      </c>
      <c r="H123" s="183">
        <v>475</v>
      </c>
      <c r="I123" s="195">
        <v>2.77</v>
      </c>
      <c r="J123" s="183">
        <v>-68</v>
      </c>
      <c r="K123" s="195">
        <v>-6.43</v>
      </c>
    </row>
    <row r="124" spans="2:11" ht="13.5">
      <c r="B124" s="156"/>
      <c r="C124" s="156" t="s">
        <v>39</v>
      </c>
      <c r="D124" s="218"/>
      <c r="E124" s="340" t="s">
        <v>368</v>
      </c>
      <c r="F124" s="339" t="s">
        <v>368</v>
      </c>
      <c r="G124" s="339" t="s">
        <v>368</v>
      </c>
      <c r="H124" s="339" t="s">
        <v>368</v>
      </c>
      <c r="I124" s="339" t="s">
        <v>368</v>
      </c>
      <c r="J124" s="339" t="s">
        <v>368</v>
      </c>
      <c r="K124" s="339" t="s">
        <v>368</v>
      </c>
    </row>
    <row r="125" spans="2:5" ht="5.25" customHeight="1">
      <c r="B125" s="209"/>
      <c r="C125" s="209"/>
      <c r="D125" s="210"/>
      <c r="E125" s="69"/>
    </row>
    <row r="126" spans="1:11" ht="13.5">
      <c r="A126" s="167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</row>
  </sheetData>
  <mergeCells count="37">
    <mergeCell ref="B90:C90"/>
    <mergeCell ref="B100:C100"/>
    <mergeCell ref="B109:C109"/>
    <mergeCell ref="B117:C117"/>
    <mergeCell ref="A70:D71"/>
    <mergeCell ref="E70:E71"/>
    <mergeCell ref="F70:H70"/>
    <mergeCell ref="J70:K70"/>
    <mergeCell ref="B88:C88"/>
    <mergeCell ref="B65:G65"/>
    <mergeCell ref="B67:K67"/>
    <mergeCell ref="A68:K68"/>
    <mergeCell ref="A66:K66"/>
    <mergeCell ref="H65:K65"/>
    <mergeCell ref="A69:K69"/>
    <mergeCell ref="B72:C72"/>
    <mergeCell ref="B73:C73"/>
    <mergeCell ref="B81:C81"/>
    <mergeCell ref="B44:C44"/>
    <mergeCell ref="B49:C49"/>
    <mergeCell ref="B51:C51"/>
    <mergeCell ref="B59:C59"/>
    <mergeCell ref="B18:C18"/>
    <mergeCell ref="B26:C26"/>
    <mergeCell ref="B34:C34"/>
    <mergeCell ref="B39:C39"/>
    <mergeCell ref="B7:C7"/>
    <mergeCell ref="B9:C9"/>
    <mergeCell ref="A4:D5"/>
    <mergeCell ref="B8:C8"/>
    <mergeCell ref="B6:C6"/>
    <mergeCell ref="E4:E5"/>
    <mergeCell ref="F4:H4"/>
    <mergeCell ref="J4:K4"/>
    <mergeCell ref="A1:K1"/>
    <mergeCell ref="A2:K2"/>
    <mergeCell ref="A3:K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Header>&amp;R&amp;8人　口　　　　41
（ 国勢調査 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126"/>
  <sheetViews>
    <sheetView workbookViewId="0" topLeftCell="A67">
      <selection activeCell="O77" sqref="O77"/>
    </sheetView>
  </sheetViews>
  <sheetFormatPr defaultColWidth="9.00390625" defaultRowHeight="13.5"/>
  <cols>
    <col min="1" max="1" width="1.25" style="0" customWidth="1"/>
    <col min="2" max="3" width="7.50390625" style="0" customWidth="1"/>
    <col min="4" max="4" width="1.25" style="0" customWidth="1"/>
    <col min="5" max="10" width="9.125" style="0" bestFit="1" customWidth="1"/>
    <col min="11" max="11" width="9.50390625" style="0" bestFit="1" customWidth="1"/>
  </cols>
  <sheetData>
    <row r="1" spans="1:11" ht="26.25" customHeight="1" hidden="1">
      <c r="A1" s="508"/>
      <c r="B1" s="508"/>
      <c r="C1" s="508"/>
      <c r="D1" s="508"/>
      <c r="E1" s="508"/>
      <c r="F1" s="508"/>
      <c r="G1" s="508"/>
      <c r="H1" s="508"/>
      <c r="I1" s="508"/>
      <c r="J1" s="508"/>
      <c r="K1" s="508"/>
    </row>
    <row r="2" spans="1:11" ht="23.25" customHeight="1" hidden="1">
      <c r="A2" s="509" t="s">
        <v>25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</row>
    <row r="3" spans="1:11" ht="14.25" hidden="1" thickBot="1">
      <c r="A3" s="510" t="s">
        <v>260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</row>
    <row r="4" spans="1:11" ht="13.5" hidden="1">
      <c r="A4" s="548" t="s">
        <v>26</v>
      </c>
      <c r="B4" s="548"/>
      <c r="C4" s="548"/>
      <c r="D4" s="523"/>
      <c r="E4" s="526" t="s">
        <v>27</v>
      </c>
      <c r="F4" s="528" t="s">
        <v>4</v>
      </c>
      <c r="G4" s="528"/>
      <c r="H4" s="528"/>
      <c r="I4" s="20" t="s">
        <v>28</v>
      </c>
      <c r="J4" s="528" t="s">
        <v>29</v>
      </c>
      <c r="K4" s="529"/>
    </row>
    <row r="5" spans="1:11" ht="13.5" hidden="1">
      <c r="A5" s="524"/>
      <c r="B5" s="524"/>
      <c r="C5" s="524"/>
      <c r="D5" s="525"/>
      <c r="E5" s="527"/>
      <c r="F5" s="21" t="s">
        <v>9</v>
      </c>
      <c r="G5" s="21" t="s">
        <v>10</v>
      </c>
      <c r="H5" s="21" t="s">
        <v>11</v>
      </c>
      <c r="I5" s="22" t="s">
        <v>30</v>
      </c>
      <c r="J5" s="21" t="s">
        <v>14</v>
      </c>
      <c r="K5" s="23" t="s">
        <v>15</v>
      </c>
    </row>
    <row r="6" spans="1:11" ht="5.25" customHeight="1" hidden="1">
      <c r="A6" s="24"/>
      <c r="B6" s="547"/>
      <c r="C6" s="547"/>
      <c r="D6" s="24"/>
      <c r="E6" s="25"/>
      <c r="F6" s="26"/>
      <c r="G6" s="26"/>
      <c r="H6" s="26"/>
      <c r="I6" s="27"/>
      <c r="J6" s="26"/>
      <c r="K6" s="26"/>
    </row>
    <row r="7" spans="2:11" ht="13.5" hidden="1">
      <c r="B7" s="519" t="s">
        <v>31</v>
      </c>
      <c r="C7" s="519"/>
      <c r="D7" s="29"/>
      <c r="E7" s="30">
        <f>E9+E18+E26+E34+E39+E44+E49+E51+E59+E73+E81+E90+E100+E109+E117+E88</f>
        <v>74768</v>
      </c>
      <c r="F7" s="17">
        <f>F9+F18+F26+F34+F39+F44+F49+F51+F59+F73+F81+F90+F100+F109+F117+F88</f>
        <v>172566</v>
      </c>
      <c r="G7" s="17">
        <f>G9+G18+G26+G34+G39+G44+G49+G51+G59+G73+G81+G90+G100+G109+G117+G88</f>
        <v>85889</v>
      </c>
      <c r="H7" s="17">
        <f>H9+H18+H26+H34+H39+H44+H49+H51+H59+H73+H81+H90+H100+H109+H117+H88</f>
        <v>86677</v>
      </c>
      <c r="I7" s="5">
        <v>2.27</v>
      </c>
      <c r="J7" s="17">
        <f>J9+J18+J26+J34+J39+J44+J49+J51+J59+J73+J81+J90+J100+J109+J117+J88</f>
        <v>7857</v>
      </c>
      <c r="K7" s="5">
        <v>4.77</v>
      </c>
    </row>
    <row r="8" spans="2:11" ht="3.75" customHeight="1" hidden="1">
      <c r="B8" s="545"/>
      <c r="C8" s="545"/>
      <c r="E8" s="30"/>
      <c r="F8" s="16"/>
      <c r="G8" s="16"/>
      <c r="H8" s="16"/>
      <c r="I8" s="5"/>
      <c r="J8" s="16"/>
      <c r="K8" s="5"/>
    </row>
    <row r="9" spans="2:11" ht="13.5" hidden="1">
      <c r="B9" s="545" t="s">
        <v>32</v>
      </c>
      <c r="C9" s="545"/>
      <c r="D9" s="32"/>
      <c r="E9" s="30">
        <f>SUM(E10:E16)</f>
        <v>8591</v>
      </c>
      <c r="F9" s="16">
        <f>SUM(F10:F16)</f>
        <v>20349</v>
      </c>
      <c r="G9" s="16">
        <f>SUM(G10:G16)</f>
        <v>10031</v>
      </c>
      <c r="H9" s="16">
        <f>SUM(H10:H16)</f>
        <v>10318</v>
      </c>
      <c r="I9" s="5">
        <v>2.31</v>
      </c>
      <c r="J9" s="16">
        <f>SUM(J10:J16)</f>
        <v>3315</v>
      </c>
      <c r="K9" s="5">
        <v>19.46</v>
      </c>
    </row>
    <row r="10" spans="2:11" ht="13.5" hidden="1">
      <c r="B10" s="31"/>
      <c r="C10" s="31" t="s">
        <v>33</v>
      </c>
      <c r="E10" s="30">
        <v>1789</v>
      </c>
      <c r="F10" s="16">
        <v>4071</v>
      </c>
      <c r="G10" s="16">
        <v>1959</v>
      </c>
      <c r="H10" s="16">
        <v>2112</v>
      </c>
      <c r="I10" s="33">
        <v>2.18</v>
      </c>
      <c r="J10" s="16">
        <v>979</v>
      </c>
      <c r="K10" s="5">
        <v>31.66</v>
      </c>
    </row>
    <row r="11" spans="2:11" ht="13.5" hidden="1">
      <c r="B11" s="31"/>
      <c r="C11" s="31" t="s">
        <v>34</v>
      </c>
      <c r="E11" s="30">
        <v>1399</v>
      </c>
      <c r="F11" s="16">
        <v>3282</v>
      </c>
      <c r="G11" s="16">
        <v>1614</v>
      </c>
      <c r="H11" s="16">
        <v>1668</v>
      </c>
      <c r="I11" s="5">
        <v>2.27</v>
      </c>
      <c r="J11" s="16">
        <v>157</v>
      </c>
      <c r="K11" s="5">
        <v>5.02</v>
      </c>
    </row>
    <row r="12" spans="2:11" ht="13.5" hidden="1">
      <c r="B12" s="31"/>
      <c r="C12" s="31" t="s">
        <v>35</v>
      </c>
      <c r="E12" s="30">
        <v>349</v>
      </c>
      <c r="F12" s="16">
        <v>853</v>
      </c>
      <c r="G12" s="16">
        <v>434</v>
      </c>
      <c r="H12" s="16">
        <v>419</v>
      </c>
      <c r="I12" s="5">
        <v>2.44</v>
      </c>
      <c r="J12" s="16">
        <v>88</v>
      </c>
      <c r="K12" s="5">
        <v>11.5</v>
      </c>
    </row>
    <row r="13" spans="2:11" ht="13.5" hidden="1">
      <c r="B13" s="31"/>
      <c r="C13" s="31" t="s">
        <v>36</v>
      </c>
      <c r="E13" s="30">
        <v>767</v>
      </c>
      <c r="F13" s="16">
        <v>1873</v>
      </c>
      <c r="G13" s="16">
        <v>965</v>
      </c>
      <c r="H13" s="16">
        <v>908</v>
      </c>
      <c r="I13" s="5">
        <v>2.38</v>
      </c>
      <c r="J13" s="16">
        <v>110</v>
      </c>
      <c r="K13" s="5">
        <v>6.24</v>
      </c>
    </row>
    <row r="14" spans="2:11" ht="13.5" hidden="1">
      <c r="B14" s="31"/>
      <c r="C14" s="31" t="s">
        <v>37</v>
      </c>
      <c r="E14" s="30">
        <v>606</v>
      </c>
      <c r="F14" s="16">
        <v>1514</v>
      </c>
      <c r="G14" s="16">
        <v>747</v>
      </c>
      <c r="H14" s="16">
        <v>767</v>
      </c>
      <c r="I14" s="5">
        <v>2.46</v>
      </c>
      <c r="J14" s="16">
        <v>123</v>
      </c>
      <c r="K14" s="5">
        <v>8.84</v>
      </c>
    </row>
    <row r="15" spans="2:11" ht="13.5" hidden="1">
      <c r="B15" s="31"/>
      <c r="C15" s="31" t="s">
        <v>38</v>
      </c>
      <c r="E15" s="30">
        <v>2412</v>
      </c>
      <c r="F15" s="16">
        <v>5401</v>
      </c>
      <c r="G15" s="16">
        <v>2661</v>
      </c>
      <c r="H15" s="16">
        <v>2740</v>
      </c>
      <c r="I15" s="5">
        <v>2.24</v>
      </c>
      <c r="J15" s="16">
        <v>44</v>
      </c>
      <c r="K15" s="5">
        <v>0.82</v>
      </c>
    </row>
    <row r="16" spans="2:11" ht="13.5" hidden="1">
      <c r="B16" s="31"/>
      <c r="C16" s="31" t="s">
        <v>39</v>
      </c>
      <c r="E16" s="30">
        <v>1269</v>
      </c>
      <c r="F16" s="16">
        <v>3355</v>
      </c>
      <c r="G16" s="16">
        <v>1651</v>
      </c>
      <c r="H16" s="16">
        <v>1704</v>
      </c>
      <c r="I16" s="5">
        <v>2.53</v>
      </c>
      <c r="J16" s="16">
        <v>1814</v>
      </c>
      <c r="K16" s="5">
        <v>117.72</v>
      </c>
    </row>
    <row r="17" spans="2:11" ht="3.75" customHeight="1" hidden="1">
      <c r="B17" s="31"/>
      <c r="C17" s="31"/>
      <c r="E17" s="30"/>
      <c r="F17" s="16"/>
      <c r="G17" s="16"/>
      <c r="H17" s="16"/>
      <c r="I17" s="5"/>
      <c r="J17" s="16"/>
      <c r="K17" s="5"/>
    </row>
    <row r="18" spans="2:11" ht="13.5" hidden="1">
      <c r="B18" s="545" t="s">
        <v>40</v>
      </c>
      <c r="C18" s="545"/>
      <c r="E18" s="30">
        <f>SUM(E19:E24)</f>
        <v>4422</v>
      </c>
      <c r="F18" s="16">
        <f>SUM(F19:F24)</f>
        <v>9552</v>
      </c>
      <c r="G18" s="16">
        <f>SUM(G19:G24)</f>
        <v>4700</v>
      </c>
      <c r="H18" s="16">
        <f>SUM(H19:H24)</f>
        <v>4852</v>
      </c>
      <c r="I18" s="5">
        <v>2.13</v>
      </c>
      <c r="J18" s="16">
        <f>SUM(J19:J24)</f>
        <v>48</v>
      </c>
      <c r="K18" s="5">
        <v>0.51</v>
      </c>
    </row>
    <row r="19" spans="2:11" ht="13.5" hidden="1">
      <c r="B19" s="31"/>
      <c r="C19" s="31" t="s">
        <v>33</v>
      </c>
      <c r="E19" s="30">
        <v>1000</v>
      </c>
      <c r="F19" s="16">
        <v>2163</v>
      </c>
      <c r="G19" s="16">
        <v>1113</v>
      </c>
      <c r="H19" s="16">
        <v>1050</v>
      </c>
      <c r="I19" s="5">
        <v>2.16</v>
      </c>
      <c r="J19" s="16">
        <v>-30</v>
      </c>
      <c r="K19" s="5">
        <v>-1.37</v>
      </c>
    </row>
    <row r="20" spans="2:11" ht="13.5" hidden="1">
      <c r="B20" s="31"/>
      <c r="C20" s="31" t="s">
        <v>34</v>
      </c>
      <c r="E20" s="30">
        <v>1132</v>
      </c>
      <c r="F20" s="16">
        <v>2361</v>
      </c>
      <c r="G20" s="16">
        <v>1148</v>
      </c>
      <c r="H20" s="16">
        <v>1213</v>
      </c>
      <c r="I20" s="5">
        <v>2.09</v>
      </c>
      <c r="J20" s="16">
        <v>-141</v>
      </c>
      <c r="K20" s="5">
        <v>-5.64</v>
      </c>
    </row>
    <row r="21" spans="2:11" ht="13.5" hidden="1">
      <c r="B21" s="31"/>
      <c r="C21" s="31" t="s">
        <v>35</v>
      </c>
      <c r="E21" s="30">
        <v>779</v>
      </c>
      <c r="F21" s="16">
        <v>1438</v>
      </c>
      <c r="G21" s="16">
        <v>695</v>
      </c>
      <c r="H21" s="16">
        <v>743</v>
      </c>
      <c r="I21" s="5">
        <v>1.85</v>
      </c>
      <c r="J21" s="16">
        <v>192</v>
      </c>
      <c r="K21" s="5">
        <v>15.41</v>
      </c>
    </row>
    <row r="22" spans="2:11" ht="13.5" hidden="1">
      <c r="B22" s="31"/>
      <c r="C22" s="31" t="s">
        <v>36</v>
      </c>
      <c r="E22" s="30">
        <v>925</v>
      </c>
      <c r="F22" s="16">
        <v>2152</v>
      </c>
      <c r="G22" s="16">
        <v>1027</v>
      </c>
      <c r="H22" s="16">
        <v>1125</v>
      </c>
      <c r="I22" s="5">
        <v>2.2</v>
      </c>
      <c r="J22" s="16">
        <v>-55</v>
      </c>
      <c r="K22" s="5">
        <v>-2.49</v>
      </c>
    </row>
    <row r="23" spans="2:11" ht="13.5" hidden="1">
      <c r="B23" s="31"/>
      <c r="C23" s="31" t="s">
        <v>37</v>
      </c>
      <c r="E23" s="30">
        <v>370</v>
      </c>
      <c r="F23" s="16">
        <v>885</v>
      </c>
      <c r="G23" s="16">
        <v>442</v>
      </c>
      <c r="H23" s="16">
        <v>443</v>
      </c>
      <c r="I23" s="5">
        <v>2.39</v>
      </c>
      <c r="J23" s="16">
        <v>25</v>
      </c>
      <c r="K23" s="5">
        <v>2.91</v>
      </c>
    </row>
    <row r="24" spans="2:11" ht="13.5" hidden="1">
      <c r="B24" s="31"/>
      <c r="C24" s="31" t="s">
        <v>38</v>
      </c>
      <c r="E24" s="30">
        <v>216</v>
      </c>
      <c r="F24" s="16">
        <v>553</v>
      </c>
      <c r="G24" s="16">
        <v>275</v>
      </c>
      <c r="H24" s="16">
        <v>278</v>
      </c>
      <c r="I24" s="5">
        <v>2.56</v>
      </c>
      <c r="J24" s="16">
        <v>57</v>
      </c>
      <c r="K24" s="5">
        <v>11.49</v>
      </c>
    </row>
    <row r="25" spans="2:11" ht="3.75" customHeight="1" hidden="1">
      <c r="B25" s="31"/>
      <c r="C25" s="31"/>
      <c r="E25" s="30"/>
      <c r="F25" s="16"/>
      <c r="G25" s="16"/>
      <c r="H25" s="16"/>
      <c r="I25" s="5"/>
      <c r="J25" s="16"/>
      <c r="K25" s="5"/>
    </row>
    <row r="26" spans="2:11" ht="13.5" hidden="1">
      <c r="B26" s="545" t="s">
        <v>41</v>
      </c>
      <c r="C26" s="545"/>
      <c r="E26" s="30">
        <f>SUM(E27:E32)</f>
        <v>8053</v>
      </c>
      <c r="F26" s="16">
        <f>SUM(F27:F32)</f>
        <v>16307</v>
      </c>
      <c r="G26" s="16">
        <f>SUM(G27:G32)</f>
        <v>8273</v>
      </c>
      <c r="H26" s="16">
        <f>SUM(H27:H32)</f>
        <v>8034</v>
      </c>
      <c r="I26" s="5">
        <v>1.97</v>
      </c>
      <c r="J26" s="16">
        <f>SUM(J27:J32)</f>
        <v>689</v>
      </c>
      <c r="K26" s="5">
        <v>4.41</v>
      </c>
    </row>
    <row r="27" spans="2:11" ht="13.5" hidden="1">
      <c r="B27" s="31"/>
      <c r="C27" s="31" t="s">
        <v>33</v>
      </c>
      <c r="E27" s="30">
        <v>2536</v>
      </c>
      <c r="F27" s="16">
        <v>4564</v>
      </c>
      <c r="G27" s="16">
        <v>2327</v>
      </c>
      <c r="H27" s="16">
        <v>2237</v>
      </c>
      <c r="I27" s="5">
        <v>1.78</v>
      </c>
      <c r="J27" s="16">
        <v>540</v>
      </c>
      <c r="K27" s="5">
        <v>13.42</v>
      </c>
    </row>
    <row r="28" spans="2:11" ht="13.5" hidden="1">
      <c r="B28" s="31"/>
      <c r="C28" s="31" t="s">
        <v>34</v>
      </c>
      <c r="E28" s="30">
        <v>1315</v>
      </c>
      <c r="F28" s="16">
        <v>2534</v>
      </c>
      <c r="G28" s="16">
        <v>1284</v>
      </c>
      <c r="H28" s="16">
        <v>1250</v>
      </c>
      <c r="I28" s="5">
        <v>1.92</v>
      </c>
      <c r="J28" s="16">
        <v>-1</v>
      </c>
      <c r="K28" s="5">
        <v>-0.04</v>
      </c>
    </row>
    <row r="29" spans="2:11" ht="13.5" hidden="1">
      <c r="B29" s="31"/>
      <c r="C29" s="31" t="s">
        <v>35</v>
      </c>
      <c r="E29" s="30">
        <v>915</v>
      </c>
      <c r="F29" s="16">
        <v>1770</v>
      </c>
      <c r="G29" s="16">
        <v>880</v>
      </c>
      <c r="H29" s="16">
        <v>890</v>
      </c>
      <c r="I29" s="5">
        <v>1.93</v>
      </c>
      <c r="J29" s="16">
        <v>135</v>
      </c>
      <c r="K29" s="5">
        <v>8.26</v>
      </c>
    </row>
    <row r="30" spans="2:11" ht="13.5" hidden="1">
      <c r="B30" s="31"/>
      <c r="C30" s="31" t="s">
        <v>36</v>
      </c>
      <c r="E30" s="30">
        <v>617</v>
      </c>
      <c r="F30" s="16">
        <v>1229</v>
      </c>
      <c r="G30" s="16">
        <v>623</v>
      </c>
      <c r="H30" s="16">
        <v>606</v>
      </c>
      <c r="I30" s="5">
        <v>1.93</v>
      </c>
      <c r="J30" s="16">
        <v>-125</v>
      </c>
      <c r="K30" s="5">
        <v>-9.23</v>
      </c>
    </row>
    <row r="31" spans="2:11" ht="13.5" hidden="1">
      <c r="B31" s="31"/>
      <c r="C31" s="31" t="s">
        <v>37</v>
      </c>
      <c r="E31" s="30">
        <v>853</v>
      </c>
      <c r="F31" s="16">
        <v>2114</v>
      </c>
      <c r="G31" s="16">
        <v>1103</v>
      </c>
      <c r="H31" s="16">
        <v>1011</v>
      </c>
      <c r="I31" s="5">
        <v>2.43</v>
      </c>
      <c r="J31" s="16">
        <v>56</v>
      </c>
      <c r="K31" s="5">
        <v>2.72</v>
      </c>
    </row>
    <row r="32" spans="2:11" ht="13.5" hidden="1">
      <c r="B32" s="31"/>
      <c r="C32" s="31" t="s">
        <v>38</v>
      </c>
      <c r="E32" s="30">
        <v>1817</v>
      </c>
      <c r="F32" s="16">
        <v>4096</v>
      </c>
      <c r="G32" s="16">
        <v>2056</v>
      </c>
      <c r="H32" s="16">
        <v>2040</v>
      </c>
      <c r="I32" s="5">
        <v>2.08</v>
      </c>
      <c r="J32" s="16">
        <v>84</v>
      </c>
      <c r="K32" s="5">
        <v>2.09</v>
      </c>
    </row>
    <row r="33" spans="2:11" ht="3.75" customHeight="1" hidden="1">
      <c r="B33" s="31"/>
      <c r="C33" s="31"/>
      <c r="E33" s="30"/>
      <c r="F33" s="16"/>
      <c r="G33" s="16"/>
      <c r="H33" s="16"/>
      <c r="I33" s="5"/>
      <c r="J33" s="16"/>
      <c r="K33" s="5"/>
    </row>
    <row r="34" spans="2:11" ht="13.5" hidden="1">
      <c r="B34" s="545" t="s">
        <v>42</v>
      </c>
      <c r="C34" s="545"/>
      <c r="E34" s="30">
        <f>SUM(E35:E37)</f>
        <v>4755</v>
      </c>
      <c r="F34" s="16">
        <f>SUM(F35:F37)</f>
        <v>10160</v>
      </c>
      <c r="G34" s="16">
        <f>SUM(G35:G37)</f>
        <v>4698</v>
      </c>
      <c r="H34" s="16">
        <f>SUM(H35:H37)</f>
        <v>5462</v>
      </c>
      <c r="I34" s="5">
        <v>2.08</v>
      </c>
      <c r="J34" s="16">
        <f>SUM(J35:J37)</f>
        <v>788</v>
      </c>
      <c r="K34" s="5">
        <v>8.41</v>
      </c>
    </row>
    <row r="35" spans="2:11" ht="13.5" hidden="1">
      <c r="B35" s="31"/>
      <c r="C35" s="31" t="s">
        <v>33</v>
      </c>
      <c r="E35" s="30">
        <v>1614</v>
      </c>
      <c r="F35" s="16">
        <v>3550</v>
      </c>
      <c r="G35" s="16">
        <v>1586</v>
      </c>
      <c r="H35" s="16">
        <v>1964</v>
      </c>
      <c r="I35" s="5">
        <v>2.03</v>
      </c>
      <c r="J35" s="16">
        <v>859</v>
      </c>
      <c r="K35" s="5">
        <v>31.92</v>
      </c>
    </row>
    <row r="36" spans="2:11" ht="13.5" hidden="1">
      <c r="B36" s="31"/>
      <c r="C36" s="31" t="s">
        <v>34</v>
      </c>
      <c r="E36" s="30">
        <v>2204</v>
      </c>
      <c r="F36" s="16">
        <v>4693</v>
      </c>
      <c r="G36" s="16">
        <v>2238</v>
      </c>
      <c r="H36" s="16">
        <v>2455</v>
      </c>
      <c r="I36" s="5">
        <v>2.13</v>
      </c>
      <c r="J36" s="16">
        <v>6</v>
      </c>
      <c r="K36" s="5">
        <v>0.13</v>
      </c>
    </row>
    <row r="37" spans="2:11" ht="13.5" hidden="1">
      <c r="B37" s="31"/>
      <c r="C37" s="31" t="s">
        <v>35</v>
      </c>
      <c r="E37" s="30">
        <v>937</v>
      </c>
      <c r="F37" s="16">
        <v>1917</v>
      </c>
      <c r="G37" s="16">
        <v>874</v>
      </c>
      <c r="H37" s="16">
        <v>1043</v>
      </c>
      <c r="I37" s="5">
        <v>2.05</v>
      </c>
      <c r="J37" s="16">
        <v>-77</v>
      </c>
      <c r="K37" s="5">
        <v>-3.86</v>
      </c>
    </row>
    <row r="38" spans="2:11" ht="3.75" customHeight="1" hidden="1">
      <c r="B38" s="31"/>
      <c r="C38" s="31"/>
      <c r="E38" s="30"/>
      <c r="F38" s="16"/>
      <c r="G38" s="16"/>
      <c r="H38" s="16"/>
      <c r="I38" s="5"/>
      <c r="J38" s="16"/>
      <c r="K38" s="5"/>
    </row>
    <row r="39" spans="2:11" ht="13.5" hidden="1">
      <c r="B39" s="545" t="s">
        <v>43</v>
      </c>
      <c r="C39" s="545"/>
      <c r="E39" s="30">
        <f>SUM(E40:E42)</f>
        <v>5091</v>
      </c>
      <c r="F39" s="16">
        <f>SUM(F40:F42)</f>
        <v>9697</v>
      </c>
      <c r="G39" s="16">
        <f>SUM(G40:G42)</f>
        <v>4967</v>
      </c>
      <c r="H39" s="16">
        <f>SUM(H40:H42)</f>
        <v>4730</v>
      </c>
      <c r="I39" s="5">
        <v>1.9</v>
      </c>
      <c r="J39" s="16">
        <f>SUM(J40:J42)</f>
        <v>1579</v>
      </c>
      <c r="K39" s="5">
        <v>19.45</v>
      </c>
    </row>
    <row r="40" spans="2:11" ht="13.5" hidden="1">
      <c r="B40" s="31"/>
      <c r="C40" s="31" t="s">
        <v>33</v>
      </c>
      <c r="E40" s="30">
        <v>1647</v>
      </c>
      <c r="F40" s="16">
        <v>2925</v>
      </c>
      <c r="G40" s="16">
        <v>1513</v>
      </c>
      <c r="H40" s="16">
        <v>1412</v>
      </c>
      <c r="I40" s="5">
        <v>1.75</v>
      </c>
      <c r="J40" s="16">
        <v>244</v>
      </c>
      <c r="K40" s="5">
        <v>9.1</v>
      </c>
    </row>
    <row r="41" spans="2:11" ht="13.5" hidden="1">
      <c r="B41" s="31"/>
      <c r="C41" s="31" t="s">
        <v>34</v>
      </c>
      <c r="E41" s="30">
        <v>1038</v>
      </c>
      <c r="F41" s="16">
        <v>2120</v>
      </c>
      <c r="G41" s="16">
        <v>1033</v>
      </c>
      <c r="H41" s="16">
        <v>1087</v>
      </c>
      <c r="I41" s="5">
        <v>2.04</v>
      </c>
      <c r="J41" s="16">
        <v>936</v>
      </c>
      <c r="K41" s="5">
        <v>79.05</v>
      </c>
    </row>
    <row r="42" spans="2:11" ht="13.5" hidden="1">
      <c r="B42" s="31"/>
      <c r="C42" s="31" t="s">
        <v>35</v>
      </c>
      <c r="E42" s="30">
        <v>2406</v>
      </c>
      <c r="F42" s="16">
        <v>4652</v>
      </c>
      <c r="G42" s="16">
        <v>2421</v>
      </c>
      <c r="H42" s="16">
        <v>2231</v>
      </c>
      <c r="I42" s="5">
        <v>1.93</v>
      </c>
      <c r="J42" s="16">
        <v>399</v>
      </c>
      <c r="K42" s="5">
        <v>9.38</v>
      </c>
    </row>
    <row r="43" spans="2:11" ht="3.75" customHeight="1" hidden="1">
      <c r="B43" s="31"/>
      <c r="C43" s="31"/>
      <c r="E43" s="30"/>
      <c r="F43" s="16"/>
      <c r="G43" s="16"/>
      <c r="H43" s="16"/>
      <c r="I43" s="5"/>
      <c r="J43" s="16"/>
      <c r="K43" s="5"/>
    </row>
    <row r="44" spans="2:11" ht="13.5" hidden="1">
      <c r="B44" s="545" t="s">
        <v>44</v>
      </c>
      <c r="C44" s="545"/>
      <c r="E44" s="30">
        <f>SUM(E45:E47)</f>
        <v>5235</v>
      </c>
      <c r="F44" s="16">
        <f>SUM(F45:F47)</f>
        <v>9900</v>
      </c>
      <c r="G44" s="16">
        <f>SUM(G45:G47)</f>
        <v>5156</v>
      </c>
      <c r="H44" s="16">
        <f>SUM(H45:H47)</f>
        <v>4744</v>
      </c>
      <c r="I44" s="5">
        <v>1.87</v>
      </c>
      <c r="J44" s="16">
        <f>SUM(J45:J47)</f>
        <v>-285</v>
      </c>
      <c r="K44" s="5">
        <v>-2.8</v>
      </c>
    </row>
    <row r="45" spans="2:11" ht="13.5" hidden="1">
      <c r="B45" s="31"/>
      <c r="C45" s="31" t="s">
        <v>33</v>
      </c>
      <c r="E45" s="30">
        <v>1356</v>
      </c>
      <c r="F45" s="16">
        <v>2568</v>
      </c>
      <c r="G45" s="16">
        <v>1362</v>
      </c>
      <c r="H45" s="16">
        <v>1206</v>
      </c>
      <c r="I45" s="5">
        <v>1.89</v>
      </c>
      <c r="J45" s="16">
        <v>-155</v>
      </c>
      <c r="K45" s="5">
        <v>-5.69</v>
      </c>
    </row>
    <row r="46" spans="2:11" ht="13.5" hidden="1">
      <c r="B46" s="31"/>
      <c r="C46" s="31" t="s">
        <v>34</v>
      </c>
      <c r="E46" s="30">
        <v>2277</v>
      </c>
      <c r="F46" s="16">
        <v>4243</v>
      </c>
      <c r="G46" s="16">
        <v>2169</v>
      </c>
      <c r="H46" s="16">
        <v>2074</v>
      </c>
      <c r="I46" s="5">
        <v>1.86</v>
      </c>
      <c r="J46" s="16">
        <v>-74</v>
      </c>
      <c r="K46" s="5">
        <v>-1.71</v>
      </c>
    </row>
    <row r="47" spans="2:11" ht="13.5" hidden="1">
      <c r="B47" s="31"/>
      <c r="C47" s="31" t="s">
        <v>35</v>
      </c>
      <c r="E47" s="30">
        <v>1602</v>
      </c>
      <c r="F47" s="16">
        <v>3089</v>
      </c>
      <c r="G47" s="16">
        <v>1625</v>
      </c>
      <c r="H47" s="16">
        <v>1464</v>
      </c>
      <c r="I47" s="5">
        <v>1.87</v>
      </c>
      <c r="J47" s="16">
        <v>-56</v>
      </c>
      <c r="K47" s="5">
        <v>-1.78</v>
      </c>
    </row>
    <row r="48" spans="2:11" ht="3.75" customHeight="1" hidden="1">
      <c r="B48" s="31"/>
      <c r="C48" s="31"/>
      <c r="E48" s="30"/>
      <c r="F48" s="16"/>
      <c r="G48" s="16"/>
      <c r="H48" s="16"/>
      <c r="I48" s="5"/>
      <c r="J48" s="16"/>
      <c r="K48" s="5"/>
    </row>
    <row r="49" spans="2:11" ht="13.5" hidden="1">
      <c r="B49" s="545" t="s">
        <v>45</v>
      </c>
      <c r="C49" s="545"/>
      <c r="E49" s="30">
        <v>969</v>
      </c>
      <c r="F49" s="16">
        <v>2293</v>
      </c>
      <c r="G49" s="16">
        <v>1313</v>
      </c>
      <c r="H49" s="16">
        <v>980</v>
      </c>
      <c r="I49" s="5">
        <v>2.11</v>
      </c>
      <c r="J49" s="16">
        <v>-138</v>
      </c>
      <c r="K49" s="5">
        <v>-5.68</v>
      </c>
    </row>
    <row r="50" spans="2:11" ht="3.75" customHeight="1" hidden="1">
      <c r="B50" s="31"/>
      <c r="C50" s="31"/>
      <c r="E50" s="30"/>
      <c r="F50" s="16"/>
      <c r="G50" s="16"/>
      <c r="H50" s="16"/>
      <c r="I50" s="5"/>
      <c r="J50" s="16"/>
      <c r="K50" s="5"/>
    </row>
    <row r="51" spans="2:11" ht="13.5" hidden="1">
      <c r="B51" s="545" t="s">
        <v>46</v>
      </c>
      <c r="C51" s="545"/>
      <c r="E51" s="30">
        <f>SUM(E52:E57)</f>
        <v>5051</v>
      </c>
      <c r="F51" s="16">
        <f>SUM(F52:F57)</f>
        <v>12072</v>
      </c>
      <c r="G51" s="16">
        <f>SUM(G52:G57)</f>
        <v>6103</v>
      </c>
      <c r="H51" s="16">
        <f>SUM(H52:H57)</f>
        <v>5969</v>
      </c>
      <c r="I51" s="5">
        <v>2.35</v>
      </c>
      <c r="J51" s="16">
        <f>SUM(J52:J57)</f>
        <v>-677</v>
      </c>
      <c r="K51" s="5">
        <v>-5.31</v>
      </c>
    </row>
    <row r="52" spans="2:11" ht="13.5" hidden="1">
      <c r="B52" s="31"/>
      <c r="C52" s="31" t="s">
        <v>33</v>
      </c>
      <c r="E52" s="30">
        <v>583</v>
      </c>
      <c r="F52" s="16">
        <v>1607</v>
      </c>
      <c r="G52" s="16">
        <v>898</v>
      </c>
      <c r="H52" s="16">
        <v>709</v>
      </c>
      <c r="I52" s="5">
        <v>2.41</v>
      </c>
      <c r="J52" s="16">
        <v>-712</v>
      </c>
      <c r="K52" s="5">
        <v>-30.7</v>
      </c>
    </row>
    <row r="53" spans="2:11" ht="13.5" hidden="1">
      <c r="B53" s="31"/>
      <c r="C53" s="31" t="s">
        <v>34</v>
      </c>
      <c r="E53" s="30">
        <v>729</v>
      </c>
      <c r="F53" s="16">
        <v>1915</v>
      </c>
      <c r="G53" s="16">
        <v>940</v>
      </c>
      <c r="H53" s="16">
        <v>975</v>
      </c>
      <c r="I53" s="5">
        <v>2.63</v>
      </c>
      <c r="J53" s="16">
        <v>212</v>
      </c>
      <c r="K53" s="5">
        <v>12.45</v>
      </c>
    </row>
    <row r="54" spans="2:11" ht="13.5" hidden="1">
      <c r="B54" s="31"/>
      <c r="C54" s="31" t="s">
        <v>35</v>
      </c>
      <c r="E54" s="30">
        <v>504</v>
      </c>
      <c r="F54" s="16">
        <v>1163</v>
      </c>
      <c r="G54" s="16">
        <v>569</v>
      </c>
      <c r="H54" s="16">
        <v>594</v>
      </c>
      <c r="I54" s="5">
        <v>2.31</v>
      </c>
      <c r="J54" s="16">
        <v>157</v>
      </c>
      <c r="K54" s="5">
        <v>15.61</v>
      </c>
    </row>
    <row r="55" spans="2:11" ht="13.5" hidden="1">
      <c r="B55" s="31"/>
      <c r="C55" s="31" t="s">
        <v>36</v>
      </c>
      <c r="E55" s="30">
        <v>1087</v>
      </c>
      <c r="F55" s="16">
        <v>2292</v>
      </c>
      <c r="G55" s="16">
        <v>1195</v>
      </c>
      <c r="H55" s="16">
        <v>1097</v>
      </c>
      <c r="I55" s="5">
        <v>2.11</v>
      </c>
      <c r="J55" s="16">
        <v>-246</v>
      </c>
      <c r="K55" s="5">
        <v>-9.69</v>
      </c>
    </row>
    <row r="56" spans="2:11" ht="13.5" hidden="1">
      <c r="B56" s="31"/>
      <c r="C56" s="31" t="s">
        <v>37</v>
      </c>
      <c r="E56" s="30">
        <v>1503</v>
      </c>
      <c r="F56" s="16">
        <v>3521</v>
      </c>
      <c r="G56" s="16">
        <v>1719</v>
      </c>
      <c r="H56" s="16">
        <v>1802</v>
      </c>
      <c r="I56" s="5">
        <v>2.34</v>
      </c>
      <c r="J56" s="16">
        <v>-136</v>
      </c>
      <c r="K56" s="5">
        <v>-3.72</v>
      </c>
    </row>
    <row r="57" spans="2:11" ht="13.5" hidden="1">
      <c r="B57" s="31"/>
      <c r="C57" s="31" t="s">
        <v>38</v>
      </c>
      <c r="E57" s="30">
        <v>645</v>
      </c>
      <c r="F57" s="16">
        <v>1574</v>
      </c>
      <c r="G57" s="16">
        <v>782</v>
      </c>
      <c r="H57" s="16">
        <v>792</v>
      </c>
      <c r="I57" s="5">
        <v>2.44</v>
      </c>
      <c r="J57" s="16">
        <v>48</v>
      </c>
      <c r="K57" s="5">
        <v>3.15</v>
      </c>
    </row>
    <row r="58" spans="2:11" ht="3.75" customHeight="1" hidden="1">
      <c r="B58" s="31"/>
      <c r="C58" s="31"/>
      <c r="E58" s="30"/>
      <c r="F58" s="16"/>
      <c r="G58" s="16"/>
      <c r="H58" s="16"/>
      <c r="I58" s="5"/>
      <c r="J58" s="16"/>
      <c r="K58" s="5"/>
    </row>
    <row r="59" spans="2:11" ht="13.5" hidden="1">
      <c r="B59" s="545" t="s">
        <v>47</v>
      </c>
      <c r="C59" s="545"/>
      <c r="E59" s="30">
        <f>SUM(E60:E63)</f>
        <v>5168</v>
      </c>
      <c r="F59" s="16">
        <f>SUM(F60:F63)</f>
        <v>12493</v>
      </c>
      <c r="G59" s="16">
        <f>SUM(G60:G63)</f>
        <v>6075</v>
      </c>
      <c r="H59" s="16">
        <f>SUM(H60:H63)</f>
        <v>6418</v>
      </c>
      <c r="I59" s="5">
        <v>2.4</v>
      </c>
      <c r="J59" s="16">
        <f>SUM(J60:J63)</f>
        <v>997</v>
      </c>
      <c r="K59" s="5">
        <v>8.67</v>
      </c>
    </row>
    <row r="60" spans="2:11" ht="13.5" hidden="1">
      <c r="B60" s="31"/>
      <c r="C60" s="31" t="s">
        <v>33</v>
      </c>
      <c r="E60" s="30">
        <v>2165</v>
      </c>
      <c r="F60" s="16">
        <v>5418</v>
      </c>
      <c r="G60" s="16">
        <v>2608</v>
      </c>
      <c r="H60" s="16">
        <v>2810</v>
      </c>
      <c r="I60" s="5">
        <v>2.5</v>
      </c>
      <c r="J60" s="16">
        <v>1289</v>
      </c>
      <c r="K60" s="5">
        <v>31.22</v>
      </c>
    </row>
    <row r="61" spans="2:11" ht="13.5" hidden="1">
      <c r="B61" s="31"/>
      <c r="C61" s="31" t="s">
        <v>34</v>
      </c>
      <c r="E61" s="30">
        <v>700</v>
      </c>
      <c r="F61" s="16">
        <v>1909</v>
      </c>
      <c r="G61" s="16">
        <v>927</v>
      </c>
      <c r="H61" s="16">
        <v>982</v>
      </c>
      <c r="I61" s="5">
        <v>2.73</v>
      </c>
      <c r="J61" s="16">
        <v>55</v>
      </c>
      <c r="K61" s="5">
        <v>2.97</v>
      </c>
    </row>
    <row r="62" spans="2:11" ht="13.5" hidden="1">
      <c r="B62" s="31"/>
      <c r="C62" s="31" t="s">
        <v>35</v>
      </c>
      <c r="E62" s="30">
        <v>664</v>
      </c>
      <c r="F62" s="16">
        <v>1786</v>
      </c>
      <c r="G62" s="16">
        <v>877</v>
      </c>
      <c r="H62" s="16">
        <v>909</v>
      </c>
      <c r="I62" s="5">
        <v>2.59</v>
      </c>
      <c r="J62" s="16">
        <v>167</v>
      </c>
      <c r="K62" s="5">
        <v>10.32</v>
      </c>
    </row>
    <row r="63" spans="2:11" ht="13.5" hidden="1">
      <c r="B63" s="31"/>
      <c r="C63" s="31" t="s">
        <v>36</v>
      </c>
      <c r="E63" s="30">
        <v>1639</v>
      </c>
      <c r="F63" s="16">
        <v>3380</v>
      </c>
      <c r="G63" s="16">
        <v>1663</v>
      </c>
      <c r="H63" s="16">
        <v>1717</v>
      </c>
      <c r="I63" s="5">
        <v>2.06</v>
      </c>
      <c r="J63" s="16">
        <v>-514</v>
      </c>
      <c r="K63" s="5">
        <v>-13.2</v>
      </c>
    </row>
    <row r="64" spans="1:11" ht="5.25" customHeight="1" hidden="1" thickBot="1">
      <c r="A64" s="34"/>
      <c r="B64" s="35"/>
      <c r="C64" s="35"/>
      <c r="D64" s="36"/>
      <c r="E64" s="37"/>
      <c r="F64" s="37"/>
      <c r="G64" s="37"/>
      <c r="H64" s="37"/>
      <c r="I64" s="14"/>
      <c r="J64" s="37"/>
      <c r="K64" s="37"/>
    </row>
    <row r="65" spans="2:11" ht="13.5" hidden="1">
      <c r="B65" s="511" t="s">
        <v>48</v>
      </c>
      <c r="C65" s="511"/>
      <c r="D65" s="511"/>
      <c r="E65" s="511"/>
      <c r="F65" s="511"/>
      <c r="G65" s="511"/>
      <c r="H65" s="512" t="s">
        <v>49</v>
      </c>
      <c r="I65" s="512"/>
      <c r="J65" s="512"/>
      <c r="K65" s="512"/>
    </row>
    <row r="66" spans="1:11" ht="13.5" hidden="1">
      <c r="A66" s="508"/>
      <c r="B66" s="508"/>
      <c r="C66" s="508"/>
      <c r="D66" s="508"/>
      <c r="E66" s="508"/>
      <c r="F66" s="508"/>
      <c r="G66" s="508"/>
      <c r="H66" s="508"/>
      <c r="I66" s="508"/>
      <c r="J66" s="508"/>
      <c r="K66" s="508"/>
    </row>
    <row r="67" spans="2:11" ht="26.25" customHeight="1">
      <c r="B67" s="508"/>
      <c r="C67" s="508"/>
      <c r="D67" s="508"/>
      <c r="E67" s="508"/>
      <c r="F67" s="508"/>
      <c r="G67" s="508"/>
      <c r="H67" s="508"/>
      <c r="I67" s="508"/>
      <c r="J67" s="508"/>
      <c r="K67" s="508"/>
    </row>
    <row r="68" spans="1:11" ht="22.5" customHeight="1">
      <c r="A68" s="146" t="s">
        <v>492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</row>
    <row r="69" spans="2:11" ht="13.5">
      <c r="B69" s="121"/>
      <c r="C69" s="121"/>
      <c r="D69" s="121"/>
      <c r="E69" s="121"/>
      <c r="F69" s="121"/>
      <c r="G69" s="121"/>
      <c r="H69" s="121"/>
      <c r="I69" s="121"/>
      <c r="J69" s="121"/>
      <c r="K69" s="211" t="s">
        <v>260</v>
      </c>
    </row>
    <row r="70" spans="1:11" ht="13.5">
      <c r="A70" s="520" t="s">
        <v>51</v>
      </c>
      <c r="B70" s="521"/>
      <c r="C70" s="521"/>
      <c r="D70" s="521"/>
      <c r="E70" s="521" t="s">
        <v>27</v>
      </c>
      <c r="F70" s="521" t="s">
        <v>4</v>
      </c>
      <c r="G70" s="521"/>
      <c r="H70" s="521"/>
      <c r="I70" s="220" t="s">
        <v>28</v>
      </c>
      <c r="J70" s="521" t="s">
        <v>8</v>
      </c>
      <c r="K70" s="507"/>
    </row>
    <row r="71" spans="1:11" ht="13.5">
      <c r="A71" s="522"/>
      <c r="B71" s="505"/>
      <c r="C71" s="505"/>
      <c r="D71" s="505"/>
      <c r="E71" s="505"/>
      <c r="F71" s="216" t="s">
        <v>9</v>
      </c>
      <c r="G71" s="216" t="s">
        <v>10</v>
      </c>
      <c r="H71" s="216" t="s">
        <v>11</v>
      </c>
      <c r="I71" s="221" t="s">
        <v>30</v>
      </c>
      <c r="J71" s="216" t="s">
        <v>14</v>
      </c>
      <c r="K71" s="224" t="s">
        <v>369</v>
      </c>
    </row>
    <row r="72" spans="1:11" ht="5.25" customHeight="1">
      <c r="A72" s="24"/>
      <c r="B72" s="514"/>
      <c r="C72" s="514"/>
      <c r="D72" s="223"/>
      <c r="E72" s="24"/>
      <c r="F72" s="26"/>
      <c r="G72" s="26"/>
      <c r="H72" s="26"/>
      <c r="I72" s="27"/>
      <c r="J72" s="26"/>
      <c r="K72" s="26"/>
    </row>
    <row r="73" spans="2:11" ht="13.5">
      <c r="B73" s="519" t="s">
        <v>52</v>
      </c>
      <c r="C73" s="519"/>
      <c r="D73" s="207"/>
      <c r="E73" s="17">
        <f>SUM(E74:E79)</f>
        <v>5609</v>
      </c>
      <c r="F73" s="17">
        <f>SUM(F74:F79)</f>
        <v>13614</v>
      </c>
      <c r="G73" s="17">
        <f>SUM(G74:G79)</f>
        <v>6745</v>
      </c>
      <c r="H73" s="17">
        <f>SUM(H74:H79)</f>
        <v>6869</v>
      </c>
      <c r="I73" s="5">
        <v>2.41</v>
      </c>
      <c r="J73" s="16">
        <f>SUM(J74:J79)</f>
        <v>433</v>
      </c>
      <c r="K73" s="5">
        <v>3.29</v>
      </c>
    </row>
    <row r="74" spans="2:11" ht="13.5">
      <c r="B74" s="156"/>
      <c r="C74" s="156" t="s">
        <v>33</v>
      </c>
      <c r="D74" s="218"/>
      <c r="E74" s="187">
        <v>448</v>
      </c>
      <c r="F74" s="183">
        <v>1164</v>
      </c>
      <c r="G74" s="183">
        <v>576</v>
      </c>
      <c r="H74" s="183">
        <v>588</v>
      </c>
      <c r="I74" s="195">
        <v>2.6</v>
      </c>
      <c r="J74" s="183">
        <v>149</v>
      </c>
      <c r="K74" s="195">
        <v>14.68</v>
      </c>
    </row>
    <row r="75" spans="2:11" ht="13.5">
      <c r="B75" s="156"/>
      <c r="C75" s="156" t="s">
        <v>34</v>
      </c>
      <c r="D75" s="218"/>
      <c r="E75" s="187">
        <v>1266</v>
      </c>
      <c r="F75" s="183">
        <v>3147</v>
      </c>
      <c r="G75" s="183">
        <v>1535</v>
      </c>
      <c r="H75" s="183">
        <v>1612</v>
      </c>
      <c r="I75" s="195">
        <v>2.49</v>
      </c>
      <c r="J75" s="183">
        <v>62</v>
      </c>
      <c r="K75" s="195">
        <v>2.01</v>
      </c>
    </row>
    <row r="76" spans="2:11" ht="13.5">
      <c r="B76" s="156"/>
      <c r="C76" s="156" t="s">
        <v>35</v>
      </c>
      <c r="D76" s="218"/>
      <c r="E76" s="187">
        <v>516</v>
      </c>
      <c r="F76" s="183">
        <v>1260</v>
      </c>
      <c r="G76" s="183">
        <v>636</v>
      </c>
      <c r="H76" s="183">
        <v>624</v>
      </c>
      <c r="I76" s="195">
        <v>2.44</v>
      </c>
      <c r="J76" s="183">
        <v>13</v>
      </c>
      <c r="K76" s="195">
        <v>1.04</v>
      </c>
    </row>
    <row r="77" spans="2:11" ht="13.5">
      <c r="B77" s="156"/>
      <c r="C77" s="156" t="s">
        <v>36</v>
      </c>
      <c r="D77" s="218"/>
      <c r="E77" s="187">
        <v>1546</v>
      </c>
      <c r="F77" s="183">
        <v>3605</v>
      </c>
      <c r="G77" s="183">
        <v>1809</v>
      </c>
      <c r="H77" s="183">
        <v>1796</v>
      </c>
      <c r="I77" s="195">
        <v>2.29</v>
      </c>
      <c r="J77" s="183">
        <v>-248</v>
      </c>
      <c r="K77" s="195">
        <v>-6.44</v>
      </c>
    </row>
    <row r="78" spans="2:11" ht="13.5">
      <c r="B78" s="156"/>
      <c r="C78" s="156" t="s">
        <v>37</v>
      </c>
      <c r="D78" s="218"/>
      <c r="E78" s="187">
        <v>1256</v>
      </c>
      <c r="F78" s="183">
        <v>3055</v>
      </c>
      <c r="G78" s="183">
        <v>1503</v>
      </c>
      <c r="H78" s="183">
        <v>1552</v>
      </c>
      <c r="I78" s="195">
        <v>2.43</v>
      </c>
      <c r="J78" s="183">
        <v>272</v>
      </c>
      <c r="K78" s="195">
        <v>9.77</v>
      </c>
    </row>
    <row r="79" spans="2:11" ht="13.5">
      <c r="B79" s="156"/>
      <c r="C79" s="156" t="s">
        <v>38</v>
      </c>
      <c r="D79" s="218"/>
      <c r="E79" s="187">
        <v>577</v>
      </c>
      <c r="F79" s="183">
        <v>1383</v>
      </c>
      <c r="G79" s="183">
        <v>686</v>
      </c>
      <c r="H79" s="183">
        <v>697</v>
      </c>
      <c r="I79" s="195">
        <v>2.33</v>
      </c>
      <c r="J79" s="183">
        <v>185</v>
      </c>
      <c r="K79" s="195">
        <v>15.44</v>
      </c>
    </row>
    <row r="80" spans="2:11" ht="3.75" customHeight="1">
      <c r="B80" s="28"/>
      <c r="C80" s="28"/>
      <c r="D80" s="207"/>
      <c r="E80" s="17"/>
      <c r="F80" s="16"/>
      <c r="G80" s="16"/>
      <c r="H80" s="16"/>
      <c r="I80" s="5"/>
      <c r="J80" s="16"/>
      <c r="K80" s="5"/>
    </row>
    <row r="81" spans="2:11" ht="13.5">
      <c r="B81" s="519" t="s">
        <v>53</v>
      </c>
      <c r="C81" s="519"/>
      <c r="D81" s="207"/>
      <c r="E81" s="17">
        <f>SUM(E82:E86)</f>
        <v>3880</v>
      </c>
      <c r="F81" s="16">
        <f>SUM(F82:F86)</f>
        <v>9009</v>
      </c>
      <c r="G81" s="16">
        <f>SUM(G82:G86)</f>
        <v>4277</v>
      </c>
      <c r="H81" s="16">
        <f>SUM(H82:H86)</f>
        <v>4732</v>
      </c>
      <c r="I81" s="5">
        <v>2.29</v>
      </c>
      <c r="J81" s="16">
        <f>SUM(J82:J86)</f>
        <v>373</v>
      </c>
      <c r="K81" s="5">
        <v>4.32</v>
      </c>
    </row>
    <row r="82" spans="2:11" ht="13.5">
      <c r="B82" s="156"/>
      <c r="C82" s="156" t="s">
        <v>33</v>
      </c>
      <c r="D82" s="218"/>
      <c r="E82" s="187">
        <v>957</v>
      </c>
      <c r="F82" s="183">
        <v>2263</v>
      </c>
      <c r="G82" s="183">
        <v>1090</v>
      </c>
      <c r="H82" s="183">
        <v>1173</v>
      </c>
      <c r="I82" s="195">
        <v>2.36</v>
      </c>
      <c r="J82" s="183">
        <v>45</v>
      </c>
      <c r="K82" s="195">
        <v>2.03</v>
      </c>
    </row>
    <row r="83" spans="2:11" ht="13.5">
      <c r="B83" s="156"/>
      <c r="C83" s="156" t="s">
        <v>34</v>
      </c>
      <c r="D83" s="218"/>
      <c r="E83" s="187">
        <v>371</v>
      </c>
      <c r="F83" s="183">
        <v>902</v>
      </c>
      <c r="G83" s="183">
        <v>442</v>
      </c>
      <c r="H83" s="183">
        <v>460</v>
      </c>
      <c r="I83" s="195">
        <v>2.43</v>
      </c>
      <c r="J83" s="183">
        <v>119</v>
      </c>
      <c r="K83" s="195">
        <v>15.2</v>
      </c>
    </row>
    <row r="84" spans="2:11" ht="13.5">
      <c r="B84" s="156"/>
      <c r="C84" s="156" t="s">
        <v>35</v>
      </c>
      <c r="D84" s="218"/>
      <c r="E84" s="187">
        <v>691</v>
      </c>
      <c r="F84" s="183">
        <v>1529</v>
      </c>
      <c r="G84" s="183">
        <v>759</v>
      </c>
      <c r="H84" s="183">
        <v>770</v>
      </c>
      <c r="I84" s="195">
        <v>2.21</v>
      </c>
      <c r="J84" s="183">
        <v>33</v>
      </c>
      <c r="K84" s="195">
        <v>2.21</v>
      </c>
    </row>
    <row r="85" spans="2:11" ht="13.5">
      <c r="B85" s="156"/>
      <c r="C85" s="156" t="s">
        <v>36</v>
      </c>
      <c r="D85" s="218"/>
      <c r="E85" s="187">
        <v>1856</v>
      </c>
      <c r="F85" s="183">
        <v>4175</v>
      </c>
      <c r="G85" s="183">
        <v>1985</v>
      </c>
      <c r="H85" s="183">
        <v>2190</v>
      </c>
      <c r="I85" s="195">
        <v>2.25</v>
      </c>
      <c r="J85" s="183">
        <v>209</v>
      </c>
      <c r="K85" s="195">
        <v>5.27</v>
      </c>
    </row>
    <row r="86" spans="2:11" ht="13.5">
      <c r="B86" s="156"/>
      <c r="C86" s="156" t="s">
        <v>37</v>
      </c>
      <c r="D86" s="218"/>
      <c r="E86" s="187">
        <v>5</v>
      </c>
      <c r="F86" s="183">
        <v>140</v>
      </c>
      <c r="G86" s="183">
        <v>1</v>
      </c>
      <c r="H86" s="183">
        <v>139</v>
      </c>
      <c r="I86" s="195">
        <v>1.33</v>
      </c>
      <c r="J86" s="183">
        <v>-33</v>
      </c>
      <c r="K86" s="195">
        <v>-19.08</v>
      </c>
    </row>
    <row r="87" spans="2:11" ht="3.75" customHeight="1">
      <c r="B87" s="28"/>
      <c r="C87" s="28"/>
      <c r="D87" s="207"/>
      <c r="E87" s="17"/>
      <c r="F87" s="16"/>
      <c r="G87" s="16"/>
      <c r="H87" s="16"/>
      <c r="I87" s="5"/>
      <c r="J87" s="16"/>
      <c r="K87" s="5"/>
    </row>
    <row r="88" spans="2:11" ht="13.5" customHeight="1">
      <c r="B88" s="519" t="s">
        <v>60</v>
      </c>
      <c r="C88" s="519"/>
      <c r="D88" s="207"/>
      <c r="E88" s="17">
        <v>331</v>
      </c>
      <c r="F88" s="16">
        <v>1008</v>
      </c>
      <c r="G88" s="16">
        <v>493</v>
      </c>
      <c r="H88" s="16">
        <v>515</v>
      </c>
      <c r="I88" s="5">
        <v>3.05</v>
      </c>
      <c r="J88" s="16">
        <v>-181</v>
      </c>
      <c r="K88" s="5">
        <v>-15.22</v>
      </c>
    </row>
    <row r="89" spans="2:11" ht="3.75" customHeight="1">
      <c r="B89" s="28"/>
      <c r="C89" s="28"/>
      <c r="D89" s="207"/>
      <c r="E89" s="17"/>
      <c r="F89" s="16"/>
      <c r="G89" s="16"/>
      <c r="H89" s="16"/>
      <c r="I89" s="5"/>
      <c r="J89" s="16"/>
      <c r="K89" s="5"/>
    </row>
    <row r="90" spans="2:11" ht="13.5">
      <c r="B90" s="519" t="s">
        <v>54</v>
      </c>
      <c r="C90" s="519"/>
      <c r="D90" s="207"/>
      <c r="E90" s="17">
        <f>SUM(E91:E98)</f>
        <v>5784</v>
      </c>
      <c r="F90" s="16">
        <f>SUM(F91:F98)</f>
        <v>15044</v>
      </c>
      <c r="G90" s="16">
        <f>SUM(G91:G98)</f>
        <v>7621</v>
      </c>
      <c r="H90" s="16">
        <f>SUM(H91:H98)</f>
        <v>7423</v>
      </c>
      <c r="I90" s="5">
        <v>2.58</v>
      </c>
      <c r="J90" s="16">
        <f>SUM(J91:J98)</f>
        <v>893</v>
      </c>
      <c r="K90" s="5">
        <v>6.31</v>
      </c>
    </row>
    <row r="91" spans="2:11" ht="13.5">
      <c r="B91" s="156"/>
      <c r="C91" s="156" t="s">
        <v>33</v>
      </c>
      <c r="D91" s="218"/>
      <c r="E91" s="187">
        <v>357</v>
      </c>
      <c r="F91" s="183">
        <v>1033</v>
      </c>
      <c r="G91" s="183">
        <v>516</v>
      </c>
      <c r="H91" s="183">
        <v>517</v>
      </c>
      <c r="I91" s="195">
        <v>2.89</v>
      </c>
      <c r="J91" s="183">
        <v>82</v>
      </c>
      <c r="K91" s="195">
        <v>8.62</v>
      </c>
    </row>
    <row r="92" spans="2:11" ht="13.5">
      <c r="B92" s="156"/>
      <c r="C92" s="156" t="s">
        <v>34</v>
      </c>
      <c r="D92" s="218"/>
      <c r="E92" s="187">
        <v>612</v>
      </c>
      <c r="F92" s="183">
        <v>1780</v>
      </c>
      <c r="G92" s="183">
        <v>882</v>
      </c>
      <c r="H92" s="183">
        <v>898</v>
      </c>
      <c r="I92" s="195">
        <v>2.91</v>
      </c>
      <c r="J92" s="183">
        <v>35</v>
      </c>
      <c r="K92" s="195">
        <v>2.01</v>
      </c>
    </row>
    <row r="93" spans="2:11" ht="13.5">
      <c r="B93" s="156"/>
      <c r="C93" s="156" t="s">
        <v>35</v>
      </c>
      <c r="D93" s="218"/>
      <c r="E93" s="187">
        <v>469</v>
      </c>
      <c r="F93" s="183">
        <v>1216</v>
      </c>
      <c r="G93" s="183">
        <v>642</v>
      </c>
      <c r="H93" s="183">
        <v>574</v>
      </c>
      <c r="I93" s="195">
        <v>2.58</v>
      </c>
      <c r="J93" s="183">
        <v>69</v>
      </c>
      <c r="K93" s="195">
        <v>6.02</v>
      </c>
    </row>
    <row r="94" spans="2:11" ht="13.5">
      <c r="B94" s="156"/>
      <c r="C94" s="156" t="s">
        <v>36</v>
      </c>
      <c r="D94" s="218"/>
      <c r="E94" s="187">
        <v>850</v>
      </c>
      <c r="F94" s="183">
        <v>2328</v>
      </c>
      <c r="G94" s="183">
        <v>1171</v>
      </c>
      <c r="H94" s="183">
        <v>1157</v>
      </c>
      <c r="I94" s="195">
        <v>2.74</v>
      </c>
      <c r="J94" s="183">
        <v>411</v>
      </c>
      <c r="K94" s="195">
        <v>21.44</v>
      </c>
    </row>
    <row r="95" spans="2:11" ht="13.5">
      <c r="B95" s="156"/>
      <c r="C95" s="156" t="s">
        <v>37</v>
      </c>
      <c r="D95" s="218"/>
      <c r="E95" s="187">
        <v>323</v>
      </c>
      <c r="F95" s="183">
        <v>725</v>
      </c>
      <c r="G95" s="183">
        <v>362</v>
      </c>
      <c r="H95" s="183">
        <v>363</v>
      </c>
      <c r="I95" s="195">
        <v>2.24</v>
      </c>
      <c r="J95" s="183">
        <v>29</v>
      </c>
      <c r="K95" s="195">
        <v>4.17</v>
      </c>
    </row>
    <row r="96" spans="2:11" ht="13.5">
      <c r="B96" s="156"/>
      <c r="C96" s="156" t="s">
        <v>38</v>
      </c>
      <c r="D96" s="218"/>
      <c r="E96" s="187">
        <v>733</v>
      </c>
      <c r="F96" s="183">
        <v>1753</v>
      </c>
      <c r="G96" s="183">
        <v>873</v>
      </c>
      <c r="H96" s="183">
        <v>880</v>
      </c>
      <c r="I96" s="195">
        <v>2.39</v>
      </c>
      <c r="J96" s="183">
        <v>60</v>
      </c>
      <c r="K96" s="195">
        <v>3.54</v>
      </c>
    </row>
    <row r="97" spans="2:11" ht="13.5">
      <c r="B97" s="156"/>
      <c r="C97" s="156" t="s">
        <v>39</v>
      </c>
      <c r="D97" s="218"/>
      <c r="E97" s="187">
        <v>1057</v>
      </c>
      <c r="F97" s="183">
        <v>2687</v>
      </c>
      <c r="G97" s="183">
        <v>1352</v>
      </c>
      <c r="H97" s="183">
        <v>1335</v>
      </c>
      <c r="I97" s="195">
        <v>2.54</v>
      </c>
      <c r="J97" s="183">
        <v>84</v>
      </c>
      <c r="K97" s="195">
        <v>3.23</v>
      </c>
    </row>
    <row r="98" spans="2:11" ht="13.5">
      <c r="B98" s="156"/>
      <c r="C98" s="156" t="s">
        <v>55</v>
      </c>
      <c r="D98" s="218"/>
      <c r="E98" s="187">
        <v>1383</v>
      </c>
      <c r="F98" s="183">
        <v>3522</v>
      </c>
      <c r="G98" s="183">
        <v>1823</v>
      </c>
      <c r="H98" s="183">
        <v>1699</v>
      </c>
      <c r="I98" s="195">
        <v>2.48</v>
      </c>
      <c r="J98" s="183">
        <v>123</v>
      </c>
      <c r="K98" s="195">
        <v>3.62</v>
      </c>
    </row>
    <row r="99" spans="2:11" ht="3.75" customHeight="1">
      <c r="B99" s="28"/>
      <c r="C99" s="28"/>
      <c r="D99" s="207"/>
      <c r="E99" s="17"/>
      <c r="F99" s="16"/>
      <c r="G99" s="16"/>
      <c r="H99" s="16"/>
      <c r="I99" s="5"/>
      <c r="J99" s="16"/>
      <c r="K99" s="5"/>
    </row>
    <row r="100" spans="2:11" ht="13.5">
      <c r="B100" s="519" t="s">
        <v>56</v>
      </c>
      <c r="C100" s="519"/>
      <c r="D100" s="207"/>
      <c r="E100" s="17">
        <f>SUM(E101:E107)</f>
        <v>4021</v>
      </c>
      <c r="F100" s="17">
        <f>SUM(F101:F107)</f>
        <v>10515</v>
      </c>
      <c r="G100" s="17">
        <f>SUM(G101:G107)</f>
        <v>5106</v>
      </c>
      <c r="H100" s="17">
        <f>SUM(H101:H107)</f>
        <v>5409</v>
      </c>
      <c r="I100" s="5">
        <v>2.57</v>
      </c>
      <c r="J100" s="16">
        <f>SUM(J101:J106)</f>
        <v>214</v>
      </c>
      <c r="K100" s="5">
        <v>2.08</v>
      </c>
    </row>
    <row r="101" spans="2:11" ht="13.5">
      <c r="B101" s="156"/>
      <c r="C101" s="156" t="s">
        <v>33</v>
      </c>
      <c r="D101" s="218"/>
      <c r="E101" s="187">
        <v>1303</v>
      </c>
      <c r="F101" s="183">
        <v>3189</v>
      </c>
      <c r="G101" s="183">
        <v>1447</v>
      </c>
      <c r="H101" s="183">
        <v>1742</v>
      </c>
      <c r="I101" s="195">
        <v>2.45</v>
      </c>
      <c r="J101" s="183">
        <v>47</v>
      </c>
      <c r="K101" s="195">
        <v>1.5</v>
      </c>
    </row>
    <row r="102" spans="2:11" ht="13.5">
      <c r="B102" s="156"/>
      <c r="C102" s="156" t="s">
        <v>34</v>
      </c>
      <c r="D102" s="218"/>
      <c r="E102" s="187">
        <v>266</v>
      </c>
      <c r="F102" s="183">
        <v>748</v>
      </c>
      <c r="G102" s="183">
        <v>383</v>
      </c>
      <c r="H102" s="183">
        <v>365</v>
      </c>
      <c r="I102" s="195">
        <v>2.71</v>
      </c>
      <c r="J102" s="183">
        <v>123</v>
      </c>
      <c r="K102" s="195">
        <v>19.68</v>
      </c>
    </row>
    <row r="103" spans="2:11" ht="13.5">
      <c r="B103" s="156"/>
      <c r="C103" s="156" t="s">
        <v>35</v>
      </c>
      <c r="D103" s="218"/>
      <c r="E103" s="187">
        <v>494</v>
      </c>
      <c r="F103" s="183">
        <v>1351</v>
      </c>
      <c r="G103" s="183">
        <v>685</v>
      </c>
      <c r="H103" s="183">
        <v>666</v>
      </c>
      <c r="I103" s="195">
        <v>2.73</v>
      </c>
      <c r="J103" s="183">
        <v>7</v>
      </c>
      <c r="K103" s="195">
        <v>0.52</v>
      </c>
    </row>
    <row r="104" spans="2:11" ht="13.5">
      <c r="B104" s="156"/>
      <c r="C104" s="156" t="s">
        <v>36</v>
      </c>
      <c r="D104" s="218"/>
      <c r="E104" s="187">
        <v>317</v>
      </c>
      <c r="F104" s="183">
        <v>848</v>
      </c>
      <c r="G104" s="183">
        <v>398</v>
      </c>
      <c r="H104" s="183">
        <v>450</v>
      </c>
      <c r="I104" s="195">
        <v>2.68</v>
      </c>
      <c r="J104" s="183">
        <v>-36</v>
      </c>
      <c r="K104" s="195">
        <v>-4.07</v>
      </c>
    </row>
    <row r="105" spans="2:11" ht="13.5">
      <c r="B105" s="156"/>
      <c r="C105" s="156" t="s">
        <v>37</v>
      </c>
      <c r="D105" s="218"/>
      <c r="E105" s="187">
        <v>1641</v>
      </c>
      <c r="F105" s="183">
        <v>4379</v>
      </c>
      <c r="G105" s="183">
        <v>2193</v>
      </c>
      <c r="H105" s="183">
        <v>2186</v>
      </c>
      <c r="I105" s="195">
        <v>2.57</v>
      </c>
      <c r="J105" s="183">
        <v>138</v>
      </c>
      <c r="K105" s="195">
        <v>3.25</v>
      </c>
    </row>
    <row r="106" spans="2:11" ht="13.5">
      <c r="B106" s="156"/>
      <c r="C106" s="156" t="s">
        <v>38</v>
      </c>
      <c r="D106" s="218"/>
      <c r="E106" s="340" t="s">
        <v>57</v>
      </c>
      <c r="F106" s="339" t="s">
        <v>57</v>
      </c>
      <c r="G106" s="339" t="s">
        <v>57</v>
      </c>
      <c r="H106" s="339" t="s">
        <v>57</v>
      </c>
      <c r="I106" s="339" t="s">
        <v>57</v>
      </c>
      <c r="J106" s="183">
        <v>-65</v>
      </c>
      <c r="K106" s="339" t="s">
        <v>57</v>
      </c>
    </row>
    <row r="107" spans="2:11" ht="13.5">
      <c r="B107" s="156"/>
      <c r="C107" s="156" t="s">
        <v>39</v>
      </c>
      <c r="D107" s="218"/>
      <c r="E107" s="340" t="s">
        <v>57</v>
      </c>
      <c r="F107" s="339" t="s">
        <v>57</v>
      </c>
      <c r="G107" s="339" t="s">
        <v>57</v>
      </c>
      <c r="H107" s="339" t="s">
        <v>57</v>
      </c>
      <c r="I107" s="339" t="s">
        <v>57</v>
      </c>
      <c r="J107" s="339" t="s">
        <v>57</v>
      </c>
      <c r="K107" s="339" t="s">
        <v>57</v>
      </c>
    </row>
    <row r="108" spans="2:11" ht="3.75" customHeight="1">
      <c r="B108" s="28"/>
      <c r="C108" s="28"/>
      <c r="D108" s="207"/>
      <c r="E108" s="17"/>
      <c r="F108" s="16"/>
      <c r="G108" s="16"/>
      <c r="H108" s="16"/>
      <c r="I108" s="5"/>
      <c r="J108" s="16"/>
      <c r="K108" s="5"/>
    </row>
    <row r="109" spans="2:11" ht="13.5">
      <c r="B109" s="519" t="s">
        <v>58</v>
      </c>
      <c r="C109" s="519"/>
      <c r="D109" s="207"/>
      <c r="E109" s="17">
        <f>SUM(E110:E115)</f>
        <v>5259</v>
      </c>
      <c r="F109" s="16">
        <f>SUM(F110:F115)</f>
        <v>13384</v>
      </c>
      <c r="G109" s="16">
        <f>SUM(G110:G115)</f>
        <v>6661</v>
      </c>
      <c r="H109" s="16">
        <f>SUM(H110:H115)</f>
        <v>6723</v>
      </c>
      <c r="I109" s="5">
        <v>2.53</v>
      </c>
      <c r="J109" s="16">
        <f>SUM(J110:J115)</f>
        <v>-736</v>
      </c>
      <c r="K109" s="5">
        <v>-5.21</v>
      </c>
    </row>
    <row r="110" spans="2:11" ht="13.5">
      <c r="B110" s="156"/>
      <c r="C110" s="156" t="s">
        <v>33</v>
      </c>
      <c r="D110" s="218"/>
      <c r="E110" s="187">
        <v>858</v>
      </c>
      <c r="F110" s="183">
        <v>2272</v>
      </c>
      <c r="G110" s="183">
        <v>1192</v>
      </c>
      <c r="H110" s="183">
        <v>1080</v>
      </c>
      <c r="I110" s="195">
        <v>2.65</v>
      </c>
      <c r="J110" s="183">
        <v>-8</v>
      </c>
      <c r="K110" s="195">
        <v>-0.35</v>
      </c>
    </row>
    <row r="111" spans="2:11" ht="13.5">
      <c r="B111" s="156"/>
      <c r="C111" s="156" t="s">
        <v>34</v>
      </c>
      <c r="D111" s="218"/>
      <c r="E111" s="187">
        <v>721</v>
      </c>
      <c r="F111" s="183">
        <v>1876</v>
      </c>
      <c r="G111" s="183">
        <v>940</v>
      </c>
      <c r="H111" s="183">
        <v>936</v>
      </c>
      <c r="I111" s="195">
        <v>2.53</v>
      </c>
      <c r="J111" s="183">
        <v>-28</v>
      </c>
      <c r="K111" s="195">
        <v>-1.47</v>
      </c>
    </row>
    <row r="112" spans="2:11" ht="13.5">
      <c r="B112" s="156"/>
      <c r="C112" s="156" t="s">
        <v>35</v>
      </c>
      <c r="D112" s="218"/>
      <c r="E112" s="187">
        <v>309</v>
      </c>
      <c r="F112" s="183">
        <v>825</v>
      </c>
      <c r="G112" s="183">
        <v>404</v>
      </c>
      <c r="H112" s="183">
        <v>421</v>
      </c>
      <c r="I112" s="195">
        <v>2.67</v>
      </c>
      <c r="J112" s="183">
        <v>-74</v>
      </c>
      <c r="K112" s="195">
        <v>-8.23</v>
      </c>
    </row>
    <row r="113" spans="2:11" ht="13.5">
      <c r="B113" s="156"/>
      <c r="C113" s="156" t="s">
        <v>36</v>
      </c>
      <c r="D113" s="218"/>
      <c r="E113" s="187">
        <v>776</v>
      </c>
      <c r="F113" s="183">
        <v>1897</v>
      </c>
      <c r="G113" s="183">
        <v>962</v>
      </c>
      <c r="H113" s="183">
        <v>935</v>
      </c>
      <c r="I113" s="195">
        <v>2.44</v>
      </c>
      <c r="J113" s="183">
        <v>-93</v>
      </c>
      <c r="K113" s="195">
        <v>-4.67</v>
      </c>
    </row>
    <row r="114" spans="2:11" ht="13.5">
      <c r="B114" s="156"/>
      <c r="C114" s="156" t="s">
        <v>37</v>
      </c>
      <c r="D114" s="218"/>
      <c r="E114" s="187">
        <v>1345</v>
      </c>
      <c r="F114" s="183">
        <v>2879</v>
      </c>
      <c r="G114" s="183">
        <v>1369</v>
      </c>
      <c r="H114" s="183">
        <v>1510</v>
      </c>
      <c r="I114" s="195">
        <v>2.14</v>
      </c>
      <c r="J114" s="183">
        <v>-413</v>
      </c>
      <c r="K114" s="195">
        <v>-12.55</v>
      </c>
    </row>
    <row r="115" spans="2:11" ht="13.5">
      <c r="B115" s="156"/>
      <c r="C115" s="156" t="s">
        <v>38</v>
      </c>
      <c r="D115" s="218"/>
      <c r="E115" s="187">
        <v>1250</v>
      </c>
      <c r="F115" s="183">
        <v>3635</v>
      </c>
      <c r="G115" s="183">
        <v>1794</v>
      </c>
      <c r="H115" s="183">
        <v>1841</v>
      </c>
      <c r="I115" s="195">
        <v>2.91</v>
      </c>
      <c r="J115" s="183">
        <v>-120</v>
      </c>
      <c r="K115" s="195">
        <v>-3.2</v>
      </c>
    </row>
    <row r="116" spans="2:11" ht="3.75" customHeight="1">
      <c r="B116" s="28"/>
      <c r="C116" s="28"/>
      <c r="D116" s="207"/>
      <c r="E116" s="17"/>
      <c r="F116" s="16"/>
      <c r="G116" s="16"/>
      <c r="H116" s="16"/>
      <c r="I116" s="5"/>
      <c r="J116" s="16"/>
      <c r="K116" s="5"/>
    </row>
    <row r="117" spans="2:11" ht="13.5">
      <c r="B117" s="519" t="s">
        <v>59</v>
      </c>
      <c r="C117" s="519"/>
      <c r="D117" s="207"/>
      <c r="E117" s="17">
        <f>SUM(E118:E124)</f>
        <v>2549</v>
      </c>
      <c r="F117" s="16">
        <f>SUM(F118:F124)</f>
        <v>7169</v>
      </c>
      <c r="G117" s="16">
        <f>SUM(G118:G124)</f>
        <v>3670</v>
      </c>
      <c r="H117" s="16">
        <f>SUM(H118:H124)</f>
        <v>3499</v>
      </c>
      <c r="I117" s="5">
        <v>2.76</v>
      </c>
      <c r="J117" s="16">
        <f>SUM(J118:J123)</f>
        <v>545</v>
      </c>
      <c r="K117" s="5">
        <v>8.23</v>
      </c>
    </row>
    <row r="118" spans="2:11" ht="13.5">
      <c r="B118" s="156"/>
      <c r="C118" s="156" t="s">
        <v>33</v>
      </c>
      <c r="D118" s="218"/>
      <c r="E118" s="187">
        <v>343</v>
      </c>
      <c r="F118" s="183">
        <v>881</v>
      </c>
      <c r="G118" s="183">
        <v>470</v>
      </c>
      <c r="H118" s="183">
        <v>411</v>
      </c>
      <c r="I118" s="195">
        <v>2.57</v>
      </c>
      <c r="J118" s="183">
        <v>163</v>
      </c>
      <c r="K118" s="195">
        <v>22.7</v>
      </c>
    </row>
    <row r="119" spans="2:11" ht="13.5">
      <c r="B119" s="156"/>
      <c r="C119" s="156" t="s">
        <v>34</v>
      </c>
      <c r="D119" s="218"/>
      <c r="E119" s="187">
        <v>652</v>
      </c>
      <c r="F119" s="183">
        <v>1768</v>
      </c>
      <c r="G119" s="183">
        <v>885</v>
      </c>
      <c r="H119" s="183">
        <v>883</v>
      </c>
      <c r="I119" s="195">
        <v>2.71</v>
      </c>
      <c r="J119" s="183">
        <v>-7</v>
      </c>
      <c r="K119" s="195">
        <v>-0.39</v>
      </c>
    </row>
    <row r="120" spans="2:11" ht="13.5">
      <c r="B120" s="156"/>
      <c r="C120" s="156" t="s">
        <v>35</v>
      </c>
      <c r="D120" s="218"/>
      <c r="E120" s="187">
        <v>281</v>
      </c>
      <c r="F120" s="183">
        <v>789</v>
      </c>
      <c r="G120" s="183">
        <v>407</v>
      </c>
      <c r="H120" s="183">
        <v>382</v>
      </c>
      <c r="I120" s="195">
        <v>2.81</v>
      </c>
      <c r="J120" s="183">
        <v>103</v>
      </c>
      <c r="K120" s="195">
        <v>15.01</v>
      </c>
    </row>
    <row r="121" spans="2:11" ht="13.5">
      <c r="B121" s="156"/>
      <c r="C121" s="156" t="s">
        <v>36</v>
      </c>
      <c r="D121" s="218"/>
      <c r="E121" s="187">
        <v>173</v>
      </c>
      <c r="F121" s="183">
        <v>539</v>
      </c>
      <c r="G121" s="183">
        <v>281</v>
      </c>
      <c r="H121" s="183">
        <v>258</v>
      </c>
      <c r="I121" s="195">
        <v>2.9</v>
      </c>
      <c r="J121" s="183">
        <v>-31</v>
      </c>
      <c r="K121" s="195">
        <v>-5.44</v>
      </c>
    </row>
    <row r="122" spans="2:11" ht="13.5">
      <c r="B122" s="156"/>
      <c r="C122" s="156" t="s">
        <v>37</v>
      </c>
      <c r="D122" s="218"/>
      <c r="E122" s="187">
        <v>743</v>
      </c>
      <c r="F122" s="183">
        <v>2203</v>
      </c>
      <c r="G122" s="183">
        <v>1113</v>
      </c>
      <c r="H122" s="183">
        <v>1090</v>
      </c>
      <c r="I122" s="195">
        <v>2.83</v>
      </c>
      <c r="J122" s="183">
        <v>385</v>
      </c>
      <c r="K122" s="195">
        <v>21.18</v>
      </c>
    </row>
    <row r="123" spans="2:11" ht="13.5">
      <c r="B123" s="156"/>
      <c r="C123" s="156" t="s">
        <v>38</v>
      </c>
      <c r="D123" s="218"/>
      <c r="E123" s="187">
        <v>357</v>
      </c>
      <c r="F123" s="183">
        <v>989</v>
      </c>
      <c r="G123" s="183">
        <v>514</v>
      </c>
      <c r="H123" s="183">
        <v>475</v>
      </c>
      <c r="I123" s="195">
        <v>2.77</v>
      </c>
      <c r="J123" s="183">
        <v>-68</v>
      </c>
      <c r="K123" s="195">
        <v>-6.43</v>
      </c>
    </row>
    <row r="124" spans="2:11" ht="13.5">
      <c r="B124" s="156"/>
      <c r="C124" s="156" t="s">
        <v>39</v>
      </c>
      <c r="D124" s="218"/>
      <c r="E124" s="340" t="s">
        <v>57</v>
      </c>
      <c r="F124" s="339" t="s">
        <v>57</v>
      </c>
      <c r="G124" s="339" t="s">
        <v>57</v>
      </c>
      <c r="H124" s="339" t="s">
        <v>57</v>
      </c>
      <c r="I124" s="339" t="s">
        <v>57</v>
      </c>
      <c r="J124" s="339" t="s">
        <v>57</v>
      </c>
      <c r="K124" s="339" t="s">
        <v>57</v>
      </c>
    </row>
    <row r="125" spans="2:5" ht="5.25" customHeight="1">
      <c r="B125" s="209"/>
      <c r="C125" s="209"/>
      <c r="D125" s="210"/>
      <c r="E125" s="69"/>
    </row>
    <row r="126" spans="1:11" ht="13.5">
      <c r="A126" s="167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</row>
  </sheetData>
  <mergeCells count="35">
    <mergeCell ref="E4:E5"/>
    <mergeCell ref="F4:H4"/>
    <mergeCell ref="J4:K4"/>
    <mergeCell ref="A1:K1"/>
    <mergeCell ref="A2:K2"/>
    <mergeCell ref="A3:K3"/>
    <mergeCell ref="B7:C7"/>
    <mergeCell ref="B9:C9"/>
    <mergeCell ref="A4:D5"/>
    <mergeCell ref="B8:C8"/>
    <mergeCell ref="B6:C6"/>
    <mergeCell ref="B18:C18"/>
    <mergeCell ref="B26:C26"/>
    <mergeCell ref="B34:C34"/>
    <mergeCell ref="B39:C39"/>
    <mergeCell ref="A70:D71"/>
    <mergeCell ref="E70:E71"/>
    <mergeCell ref="B44:C44"/>
    <mergeCell ref="B49:C49"/>
    <mergeCell ref="B51:C51"/>
    <mergeCell ref="B59:C59"/>
    <mergeCell ref="B65:G65"/>
    <mergeCell ref="B67:K67"/>
    <mergeCell ref="A66:K66"/>
    <mergeCell ref="H65:K65"/>
    <mergeCell ref="B109:C109"/>
    <mergeCell ref="B117:C117"/>
    <mergeCell ref="F70:H70"/>
    <mergeCell ref="J70:K70"/>
    <mergeCell ref="B90:C90"/>
    <mergeCell ref="B100:C100"/>
    <mergeCell ref="B88:C88"/>
    <mergeCell ref="B72:C72"/>
    <mergeCell ref="B73:C73"/>
    <mergeCell ref="B81:C8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Header>&amp;R&amp;8人　口　　　　41
（ 国勢調査 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workbookViewId="0" topLeftCell="A1">
      <selection activeCell="M24" sqref="M24"/>
    </sheetView>
  </sheetViews>
  <sheetFormatPr defaultColWidth="9.00390625" defaultRowHeight="13.5"/>
  <cols>
    <col min="1" max="1" width="8.75390625" style="0" customWidth="1"/>
    <col min="2" max="2" width="3.125" style="0" customWidth="1"/>
    <col min="3" max="5" width="10.00390625" style="0" customWidth="1"/>
    <col min="6" max="6" width="3.125" style="0" customWidth="1"/>
    <col min="7" max="7" width="6.875" style="0" customWidth="1"/>
    <col min="8" max="8" width="3.125" style="0" customWidth="1"/>
    <col min="9" max="11" width="10.00390625" style="0" customWidth="1"/>
  </cols>
  <sheetData>
    <row r="1" spans="1:11" ht="26.2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2.5" customHeight="1">
      <c r="A2" s="146" t="s">
        <v>488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ht="13.5">
      <c r="K3" s="172" t="s">
        <v>255</v>
      </c>
    </row>
    <row r="4" spans="1:11" ht="26.25" customHeight="1">
      <c r="A4" s="538" t="s">
        <v>62</v>
      </c>
      <c r="B4" s="540"/>
      <c r="C4" s="176" t="s">
        <v>63</v>
      </c>
      <c r="D4" s="177" t="s">
        <v>10</v>
      </c>
      <c r="E4" s="161" t="s">
        <v>11</v>
      </c>
      <c r="F4" s="503" t="s">
        <v>62</v>
      </c>
      <c r="G4" s="540"/>
      <c r="H4" s="540"/>
      <c r="I4" s="176" t="s">
        <v>63</v>
      </c>
      <c r="J4" s="177" t="s">
        <v>10</v>
      </c>
      <c r="K4" s="161" t="s">
        <v>11</v>
      </c>
    </row>
    <row r="5" spans="1:11" ht="5.25" customHeight="1">
      <c r="A5" s="43"/>
      <c r="B5" s="225"/>
      <c r="C5" s="43"/>
      <c r="D5" s="43"/>
      <c r="E5" s="43"/>
      <c r="F5" s="504"/>
      <c r="G5" s="491"/>
      <c r="H5" s="225"/>
      <c r="I5" s="43"/>
      <c r="J5" s="43"/>
      <c r="K5" s="43"/>
    </row>
    <row r="6" spans="1:11" ht="15" customHeight="1">
      <c r="A6" s="518" t="s">
        <v>64</v>
      </c>
      <c r="B6" s="502"/>
      <c r="C6" s="8">
        <f>C13+C20+C27+C34+C41+I6+I13+I20+I27+I34+I41+C60+C67+C74+C81+C88+C95+I60+I67+I74+I81+I83</f>
        <v>172566</v>
      </c>
      <c r="D6" s="8">
        <f>D13+D20+D27+D34+D41+J6+J13+J20+J27+J34+J41+D60+D67+D74+D81+D88+D95+J60+J67+J74+J81+J83</f>
        <v>85889</v>
      </c>
      <c r="E6" s="8">
        <f>E13+E20+E27+E34+E41+K6+K13+K20+K27+K34+K41+E60+E67+E74+E81+E88+E95+K60+K67+K74+K81+K83</f>
        <v>86677</v>
      </c>
      <c r="F6" s="517" t="s">
        <v>65</v>
      </c>
      <c r="G6" s="518"/>
      <c r="H6" s="230" t="s">
        <v>66</v>
      </c>
      <c r="I6" s="8">
        <f>SUM(I7:I11)</f>
        <v>12141</v>
      </c>
      <c r="J6" s="4">
        <f>SUM(J7:J11)</f>
        <v>6217</v>
      </c>
      <c r="K6" s="4">
        <f>SUM(K7:K11)</f>
        <v>5924</v>
      </c>
    </row>
    <row r="7" spans="1:11" ht="15" customHeight="1">
      <c r="A7" s="28"/>
      <c r="B7" s="226"/>
      <c r="C7" s="8"/>
      <c r="D7" s="8"/>
      <c r="E7" s="8"/>
      <c r="F7" s="515">
        <v>25</v>
      </c>
      <c r="G7" s="516"/>
      <c r="H7" s="157"/>
      <c r="I7" s="200">
        <f>J7+K7</f>
        <v>2353</v>
      </c>
      <c r="J7" s="194">
        <v>1218</v>
      </c>
      <c r="K7" s="194">
        <v>1135</v>
      </c>
    </row>
    <row r="8" spans="1:11" ht="15" customHeight="1">
      <c r="A8" s="28"/>
      <c r="B8" s="226"/>
      <c r="C8" s="8"/>
      <c r="D8" s="8"/>
      <c r="E8" s="8"/>
      <c r="F8" s="515">
        <v>26</v>
      </c>
      <c r="G8" s="516"/>
      <c r="H8" s="157"/>
      <c r="I8" s="200">
        <f>J8+K8</f>
        <v>2189</v>
      </c>
      <c r="J8" s="194">
        <v>1118</v>
      </c>
      <c r="K8" s="194">
        <v>1071</v>
      </c>
    </row>
    <row r="9" spans="1:11" ht="15" customHeight="1">
      <c r="A9" s="28"/>
      <c r="B9" s="226"/>
      <c r="C9" s="8"/>
      <c r="D9" s="8"/>
      <c r="E9" s="8"/>
      <c r="F9" s="515">
        <v>27</v>
      </c>
      <c r="G9" s="516"/>
      <c r="H9" s="157"/>
      <c r="I9" s="200">
        <f>J9+K9</f>
        <v>2477</v>
      </c>
      <c r="J9" s="194">
        <v>1282</v>
      </c>
      <c r="K9" s="194">
        <v>1195</v>
      </c>
    </row>
    <row r="10" spans="1:11" ht="15" customHeight="1">
      <c r="A10" s="28"/>
      <c r="B10" s="226"/>
      <c r="C10" s="8"/>
      <c r="D10" s="8"/>
      <c r="E10" s="8"/>
      <c r="F10" s="515">
        <v>28</v>
      </c>
      <c r="G10" s="516"/>
      <c r="H10" s="157"/>
      <c r="I10" s="200">
        <f>J10+K10</f>
        <v>2502</v>
      </c>
      <c r="J10" s="194">
        <v>1239</v>
      </c>
      <c r="K10" s="194">
        <v>1263</v>
      </c>
    </row>
    <row r="11" spans="1:11" ht="15" customHeight="1">
      <c r="A11" s="28"/>
      <c r="B11" s="226"/>
      <c r="C11" s="8"/>
      <c r="D11" s="8"/>
      <c r="E11" s="8"/>
      <c r="F11" s="515">
        <v>29</v>
      </c>
      <c r="G11" s="516"/>
      <c r="H11" s="157"/>
      <c r="I11" s="200">
        <f>J11+K11</f>
        <v>2620</v>
      </c>
      <c r="J11" s="194">
        <v>1360</v>
      </c>
      <c r="K11" s="194">
        <v>1260</v>
      </c>
    </row>
    <row r="12" spans="1:11" ht="3.75" customHeight="1">
      <c r="A12" s="28"/>
      <c r="B12" s="226"/>
      <c r="C12" s="8"/>
      <c r="D12" s="8"/>
      <c r="E12" s="8"/>
      <c r="F12" s="138"/>
      <c r="G12" s="2"/>
      <c r="H12" s="226"/>
      <c r="I12" s="8"/>
      <c r="J12" s="4"/>
      <c r="K12" s="4"/>
    </row>
    <row r="13" spans="1:11" ht="15" customHeight="1">
      <c r="A13" s="2" t="s">
        <v>67</v>
      </c>
      <c r="B13" s="230" t="s">
        <v>66</v>
      </c>
      <c r="C13" s="8">
        <f>SUM(C14:C18)</f>
        <v>7583</v>
      </c>
      <c r="D13" s="8">
        <f>SUM(D14:D18)</f>
        <v>3836</v>
      </c>
      <c r="E13" s="8">
        <f>SUM(E14:E18)</f>
        <v>3747</v>
      </c>
      <c r="F13" s="517" t="s">
        <v>68</v>
      </c>
      <c r="G13" s="518"/>
      <c r="H13" s="226"/>
      <c r="I13" s="8">
        <f>SUM(I14:I18)</f>
        <v>15278</v>
      </c>
      <c r="J13" s="4">
        <f>SUM(J14:J18)</f>
        <v>7893</v>
      </c>
      <c r="K13" s="4">
        <f>SUM(K14:K18)</f>
        <v>7385</v>
      </c>
    </row>
    <row r="14" spans="1:11" ht="15" customHeight="1">
      <c r="A14" s="181">
        <v>0</v>
      </c>
      <c r="B14" s="157"/>
      <c r="C14" s="200">
        <f>D14+E14</f>
        <v>1428</v>
      </c>
      <c r="D14" s="200">
        <v>706</v>
      </c>
      <c r="E14" s="200">
        <v>722</v>
      </c>
      <c r="F14" s="515">
        <v>30</v>
      </c>
      <c r="G14" s="516"/>
      <c r="H14" s="157"/>
      <c r="I14" s="200">
        <f>J14+K14</f>
        <v>3173</v>
      </c>
      <c r="J14" s="194">
        <v>1675</v>
      </c>
      <c r="K14" s="194">
        <v>1498</v>
      </c>
    </row>
    <row r="15" spans="1:11" ht="15" customHeight="1">
      <c r="A15" s="181">
        <v>1</v>
      </c>
      <c r="B15" s="157"/>
      <c r="C15" s="200">
        <f>D15+E15</f>
        <v>1488</v>
      </c>
      <c r="D15" s="200">
        <v>738</v>
      </c>
      <c r="E15" s="200">
        <v>750</v>
      </c>
      <c r="F15" s="515">
        <v>31</v>
      </c>
      <c r="G15" s="516"/>
      <c r="H15" s="157"/>
      <c r="I15" s="200">
        <f>J15+K15</f>
        <v>2903</v>
      </c>
      <c r="J15" s="194">
        <v>1435</v>
      </c>
      <c r="K15" s="194">
        <v>1468</v>
      </c>
    </row>
    <row r="16" spans="1:11" ht="15" customHeight="1">
      <c r="A16" s="181">
        <v>2</v>
      </c>
      <c r="B16" s="157"/>
      <c r="C16" s="200">
        <f>D16+E16</f>
        <v>1538</v>
      </c>
      <c r="D16" s="200">
        <v>818</v>
      </c>
      <c r="E16" s="200">
        <v>720</v>
      </c>
      <c r="F16" s="515">
        <v>32</v>
      </c>
      <c r="G16" s="516"/>
      <c r="H16" s="157"/>
      <c r="I16" s="200">
        <f>J16+K16</f>
        <v>3237</v>
      </c>
      <c r="J16" s="194">
        <v>1697</v>
      </c>
      <c r="K16" s="194">
        <v>1540</v>
      </c>
    </row>
    <row r="17" spans="1:11" ht="15" customHeight="1">
      <c r="A17" s="181">
        <v>3</v>
      </c>
      <c r="B17" s="157"/>
      <c r="C17" s="200">
        <f>D17+E17</f>
        <v>1559</v>
      </c>
      <c r="D17" s="200">
        <v>780</v>
      </c>
      <c r="E17" s="200">
        <v>779</v>
      </c>
      <c r="F17" s="515">
        <v>33</v>
      </c>
      <c r="G17" s="516"/>
      <c r="H17" s="157"/>
      <c r="I17" s="200">
        <f>J17+K17</f>
        <v>2987</v>
      </c>
      <c r="J17" s="194">
        <v>1549</v>
      </c>
      <c r="K17" s="194">
        <v>1438</v>
      </c>
    </row>
    <row r="18" spans="1:11" ht="15" customHeight="1">
      <c r="A18" s="181">
        <v>4</v>
      </c>
      <c r="B18" s="157"/>
      <c r="C18" s="200">
        <f>D18+E18</f>
        <v>1570</v>
      </c>
      <c r="D18" s="200">
        <v>794</v>
      </c>
      <c r="E18" s="200">
        <v>776</v>
      </c>
      <c r="F18" s="515">
        <v>34</v>
      </c>
      <c r="G18" s="516"/>
      <c r="H18" s="157"/>
      <c r="I18" s="200">
        <f>J18+K18</f>
        <v>2978</v>
      </c>
      <c r="J18" s="194">
        <v>1537</v>
      </c>
      <c r="K18" s="194">
        <v>1441</v>
      </c>
    </row>
    <row r="19" spans="1:11" ht="3.75" customHeight="1">
      <c r="A19" s="2"/>
      <c r="B19" s="226"/>
      <c r="C19" s="8"/>
      <c r="D19" s="8"/>
      <c r="E19" s="8"/>
      <c r="F19" s="138"/>
      <c r="G19" s="2"/>
      <c r="H19" s="226"/>
      <c r="I19" s="8"/>
      <c r="J19" s="4"/>
      <c r="K19" s="4"/>
    </row>
    <row r="20" spans="1:11" ht="15" customHeight="1">
      <c r="A20" s="2" t="s">
        <v>69</v>
      </c>
      <c r="B20" s="226"/>
      <c r="C20" s="8">
        <f>SUM(C21:C25)</f>
        <v>7509</v>
      </c>
      <c r="D20" s="8">
        <f>SUM(D21:D25)</f>
        <v>3822</v>
      </c>
      <c r="E20" s="8">
        <f>SUM(E21:E25)</f>
        <v>3687</v>
      </c>
      <c r="F20" s="517" t="s">
        <v>70</v>
      </c>
      <c r="G20" s="518"/>
      <c r="H20" s="226"/>
      <c r="I20" s="8">
        <f>SUM(I21:I25)</f>
        <v>13571</v>
      </c>
      <c r="J20" s="4">
        <f>SUM(J21:J25)</f>
        <v>7114</v>
      </c>
      <c r="K20" s="4">
        <f>SUM(K21:K25)</f>
        <v>6457</v>
      </c>
    </row>
    <row r="21" spans="1:11" ht="15" customHeight="1">
      <c r="A21" s="181">
        <v>5</v>
      </c>
      <c r="B21" s="157"/>
      <c r="C21" s="200">
        <f>D21+E21</f>
        <v>1501</v>
      </c>
      <c r="D21" s="200">
        <v>759</v>
      </c>
      <c r="E21" s="200">
        <v>742</v>
      </c>
      <c r="F21" s="515">
        <v>35</v>
      </c>
      <c r="G21" s="516"/>
      <c r="H21" s="157"/>
      <c r="I21" s="200">
        <f>J21+K21</f>
        <v>3035</v>
      </c>
      <c r="J21" s="194">
        <v>1555</v>
      </c>
      <c r="K21" s="194">
        <v>1480</v>
      </c>
    </row>
    <row r="22" spans="1:11" ht="15" customHeight="1">
      <c r="A22" s="181">
        <v>6</v>
      </c>
      <c r="B22" s="157"/>
      <c r="C22" s="200">
        <f>D22+E22</f>
        <v>1495</v>
      </c>
      <c r="D22" s="200">
        <v>771</v>
      </c>
      <c r="E22" s="200">
        <v>724</v>
      </c>
      <c r="F22" s="515">
        <v>36</v>
      </c>
      <c r="G22" s="516"/>
      <c r="H22" s="157"/>
      <c r="I22" s="200">
        <f>J22+K22</f>
        <v>2764</v>
      </c>
      <c r="J22" s="194">
        <v>1460</v>
      </c>
      <c r="K22" s="194">
        <v>1304</v>
      </c>
    </row>
    <row r="23" spans="1:11" ht="15" customHeight="1">
      <c r="A23" s="181">
        <v>7</v>
      </c>
      <c r="B23" s="157"/>
      <c r="C23" s="200">
        <f>D23+E23</f>
        <v>1580</v>
      </c>
      <c r="D23" s="200">
        <v>818</v>
      </c>
      <c r="E23" s="200">
        <v>762</v>
      </c>
      <c r="F23" s="515">
        <v>37</v>
      </c>
      <c r="G23" s="516"/>
      <c r="H23" s="157"/>
      <c r="I23" s="200">
        <f>J23+K23</f>
        <v>2800</v>
      </c>
      <c r="J23" s="194">
        <v>1458</v>
      </c>
      <c r="K23" s="194">
        <v>1342</v>
      </c>
    </row>
    <row r="24" spans="1:11" ht="15" customHeight="1">
      <c r="A24" s="181">
        <v>8</v>
      </c>
      <c r="B24" s="157"/>
      <c r="C24" s="200">
        <f>D24+E24</f>
        <v>1460</v>
      </c>
      <c r="D24" s="200">
        <v>700</v>
      </c>
      <c r="E24" s="200">
        <v>760</v>
      </c>
      <c r="F24" s="515">
        <v>38</v>
      </c>
      <c r="G24" s="516"/>
      <c r="H24" s="157"/>
      <c r="I24" s="200">
        <f>J24+K24</f>
        <v>2688</v>
      </c>
      <c r="J24" s="194">
        <v>1438</v>
      </c>
      <c r="K24" s="194">
        <v>1250</v>
      </c>
    </row>
    <row r="25" spans="1:11" ht="15" customHeight="1">
      <c r="A25" s="181">
        <v>9</v>
      </c>
      <c r="B25" s="157"/>
      <c r="C25" s="200">
        <f>D25+E25</f>
        <v>1473</v>
      </c>
      <c r="D25" s="200">
        <v>774</v>
      </c>
      <c r="E25" s="200">
        <v>699</v>
      </c>
      <c r="F25" s="515">
        <v>39</v>
      </c>
      <c r="G25" s="516"/>
      <c r="H25" s="157"/>
      <c r="I25" s="200">
        <f>J25+K25</f>
        <v>2284</v>
      </c>
      <c r="J25" s="194">
        <v>1203</v>
      </c>
      <c r="K25" s="194">
        <v>1081</v>
      </c>
    </row>
    <row r="26" spans="1:11" ht="3.75" customHeight="1">
      <c r="A26" s="2"/>
      <c r="B26" s="226"/>
      <c r="C26" s="8"/>
      <c r="D26" s="8"/>
      <c r="E26" s="8"/>
      <c r="F26" s="138"/>
      <c r="G26" s="2"/>
      <c r="H26" s="226"/>
      <c r="I26" s="8"/>
      <c r="J26" s="4"/>
      <c r="K26" s="4"/>
    </row>
    <row r="27" spans="1:11" ht="15" customHeight="1">
      <c r="A27" s="2" t="s">
        <v>71</v>
      </c>
      <c r="B27" s="226"/>
      <c r="C27" s="8">
        <f>SUM(C28:C32)</f>
        <v>7268</v>
      </c>
      <c r="D27" s="8">
        <f>SUM(D28:D32)</f>
        <v>3663</v>
      </c>
      <c r="E27" s="8">
        <f>SUM(E28:E32)</f>
        <v>3605</v>
      </c>
      <c r="F27" s="517" t="s">
        <v>72</v>
      </c>
      <c r="G27" s="518"/>
      <c r="H27" s="226"/>
      <c r="I27" s="8">
        <f>SUM(I28:I32)</f>
        <v>12473</v>
      </c>
      <c r="J27" s="4">
        <f>SUM(J28:J32)</f>
        <v>6648</v>
      </c>
      <c r="K27" s="4">
        <f>SUM(K28:K32)</f>
        <v>5825</v>
      </c>
    </row>
    <row r="28" spans="1:11" ht="15" customHeight="1">
      <c r="A28" s="181">
        <v>10</v>
      </c>
      <c r="B28" s="157"/>
      <c r="C28" s="200">
        <f>D28+E28</f>
        <v>1466</v>
      </c>
      <c r="D28" s="200">
        <v>754</v>
      </c>
      <c r="E28" s="200">
        <v>712</v>
      </c>
      <c r="F28" s="515">
        <v>40</v>
      </c>
      <c r="G28" s="516"/>
      <c r="H28" s="157"/>
      <c r="I28" s="200">
        <f>J28+K28</f>
        <v>3179</v>
      </c>
      <c r="J28" s="194">
        <v>1723</v>
      </c>
      <c r="K28" s="194">
        <v>1456</v>
      </c>
    </row>
    <row r="29" spans="1:11" ht="15" customHeight="1">
      <c r="A29" s="181">
        <v>11</v>
      </c>
      <c r="B29" s="157"/>
      <c r="C29" s="200">
        <f>D29+E29</f>
        <v>1487</v>
      </c>
      <c r="D29" s="200">
        <v>765</v>
      </c>
      <c r="E29" s="200">
        <v>722</v>
      </c>
      <c r="F29" s="515">
        <v>41</v>
      </c>
      <c r="G29" s="516"/>
      <c r="H29" s="157"/>
      <c r="I29" s="200">
        <f>J29+K29</f>
        <v>2504</v>
      </c>
      <c r="J29" s="194">
        <v>1349</v>
      </c>
      <c r="K29" s="194">
        <v>1155</v>
      </c>
    </row>
    <row r="30" spans="1:11" ht="15" customHeight="1">
      <c r="A30" s="181">
        <v>12</v>
      </c>
      <c r="B30" s="157"/>
      <c r="C30" s="200">
        <f>D30+E30</f>
        <v>1433</v>
      </c>
      <c r="D30" s="200">
        <v>703</v>
      </c>
      <c r="E30" s="200">
        <v>730</v>
      </c>
      <c r="F30" s="515">
        <v>42</v>
      </c>
      <c r="G30" s="516"/>
      <c r="H30" s="157"/>
      <c r="I30" s="200">
        <f>J30+K30</f>
        <v>2552</v>
      </c>
      <c r="J30" s="194">
        <v>1354</v>
      </c>
      <c r="K30" s="194">
        <v>1198</v>
      </c>
    </row>
    <row r="31" spans="1:11" ht="15" customHeight="1">
      <c r="A31" s="181">
        <v>13</v>
      </c>
      <c r="B31" s="157"/>
      <c r="C31" s="200">
        <f>D31+E31</f>
        <v>1427</v>
      </c>
      <c r="D31" s="200">
        <v>717</v>
      </c>
      <c r="E31" s="200">
        <v>710</v>
      </c>
      <c r="F31" s="515">
        <v>43</v>
      </c>
      <c r="G31" s="516"/>
      <c r="H31" s="157"/>
      <c r="I31" s="200">
        <f>J31+K31</f>
        <v>2107</v>
      </c>
      <c r="J31" s="194">
        <v>1122</v>
      </c>
      <c r="K31" s="194">
        <v>985</v>
      </c>
    </row>
    <row r="32" spans="1:11" ht="15" customHeight="1">
      <c r="A32" s="181">
        <v>14</v>
      </c>
      <c r="B32" s="157"/>
      <c r="C32" s="200">
        <f>D32+E32</f>
        <v>1455</v>
      </c>
      <c r="D32" s="200">
        <v>724</v>
      </c>
      <c r="E32" s="200">
        <v>731</v>
      </c>
      <c r="F32" s="515">
        <v>44</v>
      </c>
      <c r="G32" s="516"/>
      <c r="H32" s="157"/>
      <c r="I32" s="200">
        <f>J32+K32</f>
        <v>2131</v>
      </c>
      <c r="J32" s="194">
        <v>1100</v>
      </c>
      <c r="K32" s="194">
        <v>1031</v>
      </c>
    </row>
    <row r="33" spans="1:11" ht="3.75" customHeight="1">
      <c r="A33" s="2"/>
      <c r="B33" s="226"/>
      <c r="C33" s="8"/>
      <c r="D33" s="8"/>
      <c r="E33" s="8"/>
      <c r="F33" s="138"/>
      <c r="G33" s="2"/>
      <c r="H33" s="226"/>
      <c r="I33" s="8"/>
      <c r="J33" s="4"/>
      <c r="K33" s="4"/>
    </row>
    <row r="34" spans="1:11" ht="15" customHeight="1">
      <c r="A34" s="2" t="s">
        <v>73</v>
      </c>
      <c r="B34" s="226"/>
      <c r="C34" s="8">
        <f>SUM(C35:C39)</f>
        <v>9247</v>
      </c>
      <c r="D34" s="8">
        <f>SUM(D35:D39)</f>
        <v>4549</v>
      </c>
      <c r="E34" s="8">
        <f>SUM(E35:E39)</f>
        <v>4698</v>
      </c>
      <c r="F34" s="517" t="s">
        <v>74</v>
      </c>
      <c r="G34" s="518"/>
      <c r="H34" s="226"/>
      <c r="I34" s="8">
        <f>SUM(I35:I39)</f>
        <v>9625</v>
      </c>
      <c r="J34" s="4">
        <f>SUM(J35:J39)</f>
        <v>5022</v>
      </c>
      <c r="K34" s="4">
        <f>SUM(K35:K39)</f>
        <v>4603</v>
      </c>
    </row>
    <row r="35" spans="1:11" ht="15" customHeight="1">
      <c r="A35" s="181">
        <v>15</v>
      </c>
      <c r="B35" s="157"/>
      <c r="C35" s="200">
        <f>D35+E35</f>
        <v>1438</v>
      </c>
      <c r="D35" s="200">
        <v>755</v>
      </c>
      <c r="E35" s="200">
        <v>683</v>
      </c>
      <c r="F35" s="515">
        <v>45</v>
      </c>
      <c r="G35" s="516"/>
      <c r="H35" s="157"/>
      <c r="I35" s="200">
        <f>J35+K35</f>
        <v>2142</v>
      </c>
      <c r="J35" s="194">
        <v>1124</v>
      </c>
      <c r="K35" s="194">
        <v>1018</v>
      </c>
    </row>
    <row r="36" spans="1:11" ht="15" customHeight="1">
      <c r="A36" s="181">
        <v>16</v>
      </c>
      <c r="B36" s="157"/>
      <c r="C36" s="200">
        <f>D36+E36</f>
        <v>1440</v>
      </c>
      <c r="D36" s="200">
        <v>755</v>
      </c>
      <c r="E36" s="200">
        <v>685</v>
      </c>
      <c r="F36" s="515">
        <v>46</v>
      </c>
      <c r="G36" s="516"/>
      <c r="H36" s="157"/>
      <c r="I36" s="200">
        <f>J36+K36</f>
        <v>1862</v>
      </c>
      <c r="J36" s="194">
        <v>990</v>
      </c>
      <c r="K36" s="194">
        <v>872</v>
      </c>
    </row>
    <row r="37" spans="1:11" ht="15" customHeight="1">
      <c r="A37" s="181">
        <v>17</v>
      </c>
      <c r="B37" s="157"/>
      <c r="C37" s="200">
        <f>D37+E37</f>
        <v>1616</v>
      </c>
      <c r="D37" s="200">
        <v>798</v>
      </c>
      <c r="E37" s="200">
        <v>818</v>
      </c>
      <c r="F37" s="515">
        <v>47</v>
      </c>
      <c r="G37" s="516"/>
      <c r="H37" s="157"/>
      <c r="I37" s="200">
        <f>J37+K37</f>
        <v>1887</v>
      </c>
      <c r="J37" s="194">
        <v>977</v>
      </c>
      <c r="K37" s="194">
        <v>910</v>
      </c>
    </row>
    <row r="38" spans="1:11" ht="15" customHeight="1">
      <c r="A38" s="181">
        <v>18</v>
      </c>
      <c r="B38" s="157"/>
      <c r="C38" s="200">
        <f>D38+E38</f>
        <v>1885</v>
      </c>
      <c r="D38" s="200">
        <v>900</v>
      </c>
      <c r="E38" s="200">
        <v>985</v>
      </c>
      <c r="F38" s="515">
        <v>48</v>
      </c>
      <c r="G38" s="516"/>
      <c r="H38" s="157"/>
      <c r="I38" s="200">
        <f>J38+K38</f>
        <v>1938</v>
      </c>
      <c r="J38" s="194">
        <v>1026</v>
      </c>
      <c r="K38" s="194">
        <v>912</v>
      </c>
    </row>
    <row r="39" spans="1:11" ht="15" customHeight="1">
      <c r="A39" s="181">
        <v>19</v>
      </c>
      <c r="B39" s="157"/>
      <c r="C39" s="200">
        <f>D39+E39</f>
        <v>2868</v>
      </c>
      <c r="D39" s="200">
        <v>1341</v>
      </c>
      <c r="E39" s="200">
        <v>1527</v>
      </c>
      <c r="F39" s="515">
        <v>49</v>
      </c>
      <c r="G39" s="516"/>
      <c r="H39" s="157"/>
      <c r="I39" s="200">
        <f>J39+K39</f>
        <v>1796</v>
      </c>
      <c r="J39" s="194">
        <v>905</v>
      </c>
      <c r="K39" s="194">
        <v>891</v>
      </c>
    </row>
    <row r="40" spans="1:11" ht="3.75" customHeight="1">
      <c r="A40" s="2"/>
      <c r="B40" s="226"/>
      <c r="C40" s="8"/>
      <c r="D40" s="8"/>
      <c r="E40" s="8"/>
      <c r="F40" s="138"/>
      <c r="G40" s="2"/>
      <c r="H40" s="226"/>
      <c r="I40" s="8"/>
      <c r="J40" s="4"/>
      <c r="K40" s="4"/>
    </row>
    <row r="41" spans="1:11" ht="15" customHeight="1">
      <c r="A41" s="2" t="s">
        <v>75</v>
      </c>
      <c r="B41" s="226"/>
      <c r="C41" s="8">
        <f>SUM(C42:C46)</f>
        <v>11961</v>
      </c>
      <c r="D41" s="8">
        <f>SUM(D42:D46)</f>
        <v>6005</v>
      </c>
      <c r="E41" s="8">
        <f>SUM(E42:E46)</f>
        <v>5956</v>
      </c>
      <c r="F41" s="517" t="s">
        <v>76</v>
      </c>
      <c r="G41" s="518"/>
      <c r="H41" s="226"/>
      <c r="I41" s="8">
        <f>SUM(I42:I46)</f>
        <v>10561</v>
      </c>
      <c r="J41" s="4">
        <f>SUM(J42:J46)</f>
        <v>5360</v>
      </c>
      <c r="K41" s="4">
        <f>SUM(K42:K46)</f>
        <v>5201</v>
      </c>
    </row>
    <row r="42" spans="1:11" ht="15" customHeight="1">
      <c r="A42" s="181">
        <v>20</v>
      </c>
      <c r="B42" s="157"/>
      <c r="C42" s="200">
        <f>D42+E42</f>
        <v>2960</v>
      </c>
      <c r="D42" s="200">
        <v>1417</v>
      </c>
      <c r="E42" s="200">
        <v>1543</v>
      </c>
      <c r="F42" s="515">
        <v>50</v>
      </c>
      <c r="G42" s="516"/>
      <c r="H42" s="157"/>
      <c r="I42" s="200">
        <f>J42+K42</f>
        <v>2145</v>
      </c>
      <c r="J42" s="194">
        <v>1108</v>
      </c>
      <c r="K42" s="194">
        <v>1037</v>
      </c>
    </row>
    <row r="43" spans="1:11" ht="15" customHeight="1">
      <c r="A43" s="181">
        <v>21</v>
      </c>
      <c r="B43" s="157"/>
      <c r="C43" s="200">
        <f>D43+E43</f>
        <v>2472</v>
      </c>
      <c r="D43" s="200">
        <v>1214</v>
      </c>
      <c r="E43" s="200">
        <v>1258</v>
      </c>
      <c r="F43" s="515">
        <v>51</v>
      </c>
      <c r="G43" s="516"/>
      <c r="H43" s="157"/>
      <c r="I43" s="200">
        <f>J43+K43</f>
        <v>1892</v>
      </c>
      <c r="J43" s="194">
        <v>969</v>
      </c>
      <c r="K43" s="194">
        <v>923</v>
      </c>
    </row>
    <row r="44" spans="1:11" ht="15" customHeight="1">
      <c r="A44" s="181">
        <v>22</v>
      </c>
      <c r="B44" s="157"/>
      <c r="C44" s="200">
        <f>D44+E44</f>
        <v>2311</v>
      </c>
      <c r="D44" s="200">
        <v>1207</v>
      </c>
      <c r="E44" s="200">
        <v>1104</v>
      </c>
      <c r="F44" s="515">
        <v>52</v>
      </c>
      <c r="G44" s="516"/>
      <c r="H44" s="157"/>
      <c r="I44" s="200">
        <f>J44+K44</f>
        <v>2018</v>
      </c>
      <c r="J44" s="194">
        <v>1018</v>
      </c>
      <c r="K44" s="194">
        <v>1000</v>
      </c>
    </row>
    <row r="45" spans="1:11" ht="15" customHeight="1">
      <c r="A45" s="181">
        <v>23</v>
      </c>
      <c r="B45" s="157"/>
      <c r="C45" s="200">
        <f>D45+E45</f>
        <v>2063</v>
      </c>
      <c r="D45" s="200">
        <v>1027</v>
      </c>
      <c r="E45" s="200">
        <v>1036</v>
      </c>
      <c r="F45" s="515">
        <v>53</v>
      </c>
      <c r="G45" s="516"/>
      <c r="H45" s="157"/>
      <c r="I45" s="200">
        <f>J45+K45</f>
        <v>2115</v>
      </c>
      <c r="J45" s="194">
        <v>1053</v>
      </c>
      <c r="K45" s="194">
        <v>1062</v>
      </c>
    </row>
    <row r="46" spans="1:11" ht="15" customHeight="1">
      <c r="A46" s="181">
        <v>24</v>
      </c>
      <c r="B46" s="157"/>
      <c r="C46" s="200">
        <f>D46+E46</f>
        <v>2155</v>
      </c>
      <c r="D46" s="200">
        <v>1140</v>
      </c>
      <c r="E46" s="200">
        <v>1015</v>
      </c>
      <c r="F46" s="515">
        <v>54</v>
      </c>
      <c r="G46" s="516"/>
      <c r="H46" s="157"/>
      <c r="I46" s="200">
        <f>J46+K46</f>
        <v>2391</v>
      </c>
      <c r="J46" s="200">
        <v>1212</v>
      </c>
      <c r="K46" s="200">
        <v>1179</v>
      </c>
    </row>
    <row r="47" spans="1:11" ht="5.25" customHeight="1">
      <c r="A47" s="228"/>
      <c r="B47" s="229"/>
      <c r="C47" s="8"/>
      <c r="D47" s="8"/>
      <c r="E47" s="8"/>
      <c r="F47" s="227"/>
      <c r="G47" s="228"/>
      <c r="H47" s="229"/>
      <c r="I47" s="73"/>
      <c r="J47" s="73"/>
      <c r="K47" s="73"/>
    </row>
    <row r="48" spans="1:11" ht="13.5">
      <c r="A48" s="173" t="s">
        <v>343</v>
      </c>
      <c r="B48" s="165"/>
      <c r="C48" s="165"/>
      <c r="D48" s="167"/>
      <c r="E48" s="167"/>
      <c r="F48" s="167"/>
      <c r="G48" s="167"/>
      <c r="H48" s="167"/>
      <c r="I48" s="167"/>
      <c r="J48" s="546"/>
      <c r="K48" s="546"/>
    </row>
    <row r="55" spans="1:11" ht="26.25" customHeight="1" hidden="1">
      <c r="A55" s="508"/>
      <c r="B55" s="508"/>
      <c r="C55" s="508"/>
      <c r="D55" s="508"/>
      <c r="E55" s="508"/>
      <c r="F55" s="508"/>
      <c r="G55" s="508"/>
      <c r="H55" s="508"/>
      <c r="I55" s="508"/>
      <c r="J55" s="508"/>
      <c r="K55" s="508"/>
    </row>
    <row r="56" spans="1:11" ht="22.5" customHeight="1" hidden="1">
      <c r="A56" s="509"/>
      <c r="B56" s="509"/>
      <c r="C56" s="509"/>
      <c r="D56" s="509"/>
      <c r="E56" s="509"/>
      <c r="F56" s="509"/>
      <c r="G56" s="509"/>
      <c r="H56" s="509"/>
      <c r="I56" s="509"/>
      <c r="J56" s="509"/>
      <c r="K56" s="509"/>
    </row>
    <row r="57" spans="1:11" ht="14.25" hidden="1" thickBot="1">
      <c r="A57" s="501" t="s">
        <v>50</v>
      </c>
      <c r="B57" s="501"/>
      <c r="C57" s="501"/>
      <c r="D57" s="38"/>
      <c r="E57" s="38"/>
      <c r="F57" s="38"/>
      <c r="G57" s="38"/>
      <c r="H57" s="38"/>
      <c r="I57" s="510"/>
      <c r="J57" s="510"/>
      <c r="K57" s="510"/>
    </row>
    <row r="58" spans="1:11" ht="26.25" customHeight="1" hidden="1">
      <c r="A58" s="478" t="s">
        <v>62</v>
      </c>
      <c r="B58" s="479"/>
      <c r="C58" s="1" t="s">
        <v>63</v>
      </c>
      <c r="D58" s="1" t="s">
        <v>10</v>
      </c>
      <c r="E58" s="42" t="s">
        <v>11</v>
      </c>
      <c r="F58" s="480" t="s">
        <v>62</v>
      </c>
      <c r="G58" s="478"/>
      <c r="H58" s="479"/>
      <c r="I58" s="1" t="s">
        <v>63</v>
      </c>
      <c r="J58" s="1" t="s">
        <v>10</v>
      </c>
      <c r="K58" s="42" t="s">
        <v>11</v>
      </c>
    </row>
    <row r="59" spans="1:11" ht="5.25" customHeight="1" hidden="1">
      <c r="A59" s="43"/>
      <c r="B59" s="43"/>
      <c r="C59" s="44"/>
      <c r="D59" s="43"/>
      <c r="E59" s="43"/>
      <c r="F59" s="48"/>
      <c r="G59" s="46"/>
      <c r="H59" s="57"/>
      <c r="I59" s="43"/>
      <c r="J59" s="43"/>
      <c r="K59" s="43"/>
    </row>
    <row r="60" spans="1:11" ht="15" customHeight="1" hidden="1">
      <c r="A60" s="49" t="s">
        <v>78</v>
      </c>
      <c r="B60" s="31" t="s">
        <v>66</v>
      </c>
      <c r="C60" s="58">
        <f>SUM(C61:C65)</f>
        <v>12578</v>
      </c>
      <c r="D60" s="6">
        <f>SUM(D61:D65)</f>
        <v>6101</v>
      </c>
      <c r="E60" s="6">
        <f>SUM(E61:E65)</f>
        <v>6477</v>
      </c>
      <c r="F60" s="494" t="s">
        <v>79</v>
      </c>
      <c r="G60" s="518"/>
      <c r="H60" s="59" t="s">
        <v>66</v>
      </c>
      <c r="I60" s="6">
        <f>SUM(I61:I65)</f>
        <v>1846</v>
      </c>
      <c r="J60" s="6">
        <f>SUM(J61:J65)</f>
        <v>524</v>
      </c>
      <c r="K60" s="6">
        <f>SUM(K61:K65)</f>
        <v>1322</v>
      </c>
    </row>
    <row r="61" spans="1:11" ht="15" customHeight="1" hidden="1">
      <c r="A61" s="49">
        <v>55</v>
      </c>
      <c r="B61" s="31"/>
      <c r="C61" s="58">
        <f>D61+E61</f>
        <v>2593</v>
      </c>
      <c r="D61" s="6">
        <v>1318</v>
      </c>
      <c r="E61" s="6">
        <v>1275</v>
      </c>
      <c r="F61" s="494">
        <v>85</v>
      </c>
      <c r="G61" s="518"/>
      <c r="H61" s="59"/>
      <c r="I61" s="6">
        <f>J61+K61</f>
        <v>539</v>
      </c>
      <c r="J61" s="6">
        <v>158</v>
      </c>
      <c r="K61" s="6">
        <v>381</v>
      </c>
    </row>
    <row r="62" spans="1:11" ht="15" customHeight="1" hidden="1">
      <c r="A62" s="49">
        <v>56</v>
      </c>
      <c r="B62" s="31"/>
      <c r="C62" s="58">
        <f>D62+E62</f>
        <v>2570</v>
      </c>
      <c r="D62" s="6">
        <v>1265</v>
      </c>
      <c r="E62" s="6">
        <v>1305</v>
      </c>
      <c r="F62" s="494">
        <v>86</v>
      </c>
      <c r="G62" s="518"/>
      <c r="H62" s="59"/>
      <c r="I62" s="6">
        <f>J62+K62</f>
        <v>378</v>
      </c>
      <c r="J62" s="6">
        <v>107</v>
      </c>
      <c r="K62" s="6">
        <v>271</v>
      </c>
    </row>
    <row r="63" spans="1:11" ht="15" customHeight="1" hidden="1">
      <c r="A63" s="49">
        <v>57</v>
      </c>
      <c r="B63" s="31"/>
      <c r="C63" s="58">
        <f>D63+E63</f>
        <v>2853</v>
      </c>
      <c r="D63" s="6">
        <v>1328</v>
      </c>
      <c r="E63" s="6">
        <v>1525</v>
      </c>
      <c r="F63" s="494">
        <v>87</v>
      </c>
      <c r="G63" s="518"/>
      <c r="H63" s="59"/>
      <c r="I63" s="6">
        <f>J63+K63</f>
        <v>335</v>
      </c>
      <c r="J63" s="6">
        <v>100</v>
      </c>
      <c r="K63" s="6">
        <v>235</v>
      </c>
    </row>
    <row r="64" spans="1:11" ht="15" customHeight="1" hidden="1">
      <c r="A64" s="49">
        <v>58</v>
      </c>
      <c r="B64" s="31"/>
      <c r="C64" s="58">
        <f>D64+E64</f>
        <v>2699</v>
      </c>
      <c r="D64" s="6">
        <v>1328</v>
      </c>
      <c r="E64" s="6">
        <v>1371</v>
      </c>
      <c r="F64" s="494">
        <v>88</v>
      </c>
      <c r="G64" s="518"/>
      <c r="H64" s="59"/>
      <c r="I64" s="6">
        <f>J64+K64</f>
        <v>313</v>
      </c>
      <c r="J64" s="6">
        <v>93</v>
      </c>
      <c r="K64" s="6">
        <v>220</v>
      </c>
    </row>
    <row r="65" spans="1:11" ht="15" customHeight="1" hidden="1">
      <c r="A65" s="49">
        <v>59</v>
      </c>
      <c r="B65" s="31"/>
      <c r="C65" s="58">
        <f>D65+E65</f>
        <v>1863</v>
      </c>
      <c r="D65" s="6">
        <v>862</v>
      </c>
      <c r="E65" s="6">
        <v>1001</v>
      </c>
      <c r="F65" s="494">
        <v>89</v>
      </c>
      <c r="G65" s="518"/>
      <c r="H65" s="59"/>
      <c r="I65" s="6">
        <f>J65+K65</f>
        <v>281</v>
      </c>
      <c r="J65" s="6">
        <v>66</v>
      </c>
      <c r="K65" s="6">
        <v>215</v>
      </c>
    </row>
    <row r="66" spans="1:11" ht="3.75" customHeight="1" hidden="1">
      <c r="A66" s="49"/>
      <c r="B66" s="31"/>
      <c r="C66" s="58"/>
      <c r="D66" s="6"/>
      <c r="E66" s="6"/>
      <c r="F66" s="51"/>
      <c r="G66" s="2"/>
      <c r="H66" s="59"/>
      <c r="I66" s="6"/>
      <c r="J66" s="6"/>
      <c r="K66" s="6"/>
    </row>
    <row r="67" spans="1:11" ht="15" customHeight="1" hidden="1">
      <c r="A67" s="49" t="s">
        <v>80</v>
      </c>
      <c r="B67" s="31"/>
      <c r="C67" s="58">
        <f>SUM(C68:C72)</f>
        <v>11850</v>
      </c>
      <c r="D67" s="6">
        <f>SUM(D68:D72)</f>
        <v>5743</v>
      </c>
      <c r="E67" s="6">
        <f>SUM(E68:E72)</f>
        <v>6107</v>
      </c>
      <c r="F67" s="494" t="s">
        <v>81</v>
      </c>
      <c r="G67" s="518"/>
      <c r="H67" s="59"/>
      <c r="I67" s="6">
        <f>SUM(I68:I72)</f>
        <v>858</v>
      </c>
      <c r="J67" s="6">
        <f>SUM(J68:J72)</f>
        <v>240</v>
      </c>
      <c r="K67" s="6">
        <f>SUM(K68:K72)</f>
        <v>618</v>
      </c>
    </row>
    <row r="68" spans="1:11" ht="15" customHeight="1" hidden="1">
      <c r="A68" s="49">
        <v>60</v>
      </c>
      <c r="B68" s="31"/>
      <c r="C68" s="58">
        <f>D68+E68</f>
        <v>2061</v>
      </c>
      <c r="D68" s="6">
        <v>986</v>
      </c>
      <c r="E68" s="6">
        <v>1075</v>
      </c>
      <c r="F68" s="494">
        <v>90</v>
      </c>
      <c r="G68" s="518"/>
      <c r="H68" s="59"/>
      <c r="I68" s="6">
        <f>J68+K68</f>
        <v>247</v>
      </c>
      <c r="J68" s="6">
        <v>74</v>
      </c>
      <c r="K68" s="6">
        <v>173</v>
      </c>
    </row>
    <row r="69" spans="1:11" ht="15" customHeight="1" hidden="1">
      <c r="A69" s="49">
        <v>61</v>
      </c>
      <c r="B69" s="31"/>
      <c r="C69" s="58">
        <f>D69+E69</f>
        <v>2448</v>
      </c>
      <c r="D69" s="6">
        <v>1134</v>
      </c>
      <c r="E69" s="6">
        <v>1314</v>
      </c>
      <c r="F69" s="494">
        <v>91</v>
      </c>
      <c r="G69" s="518"/>
      <c r="H69" s="59"/>
      <c r="I69" s="6">
        <f>J69+K69</f>
        <v>221</v>
      </c>
      <c r="J69" s="6">
        <v>72</v>
      </c>
      <c r="K69" s="6">
        <v>149</v>
      </c>
    </row>
    <row r="70" spans="1:11" ht="15" customHeight="1" hidden="1">
      <c r="A70" s="49">
        <v>62</v>
      </c>
      <c r="B70" s="31"/>
      <c r="C70" s="58">
        <f>D70+E70</f>
        <v>2502</v>
      </c>
      <c r="D70" s="6">
        <v>1226</v>
      </c>
      <c r="E70" s="6">
        <v>1276</v>
      </c>
      <c r="F70" s="494">
        <v>92</v>
      </c>
      <c r="G70" s="518"/>
      <c r="H70" s="59"/>
      <c r="I70" s="6">
        <f>J70+K70</f>
        <v>153</v>
      </c>
      <c r="J70" s="6">
        <v>30</v>
      </c>
      <c r="K70" s="6">
        <v>123</v>
      </c>
    </row>
    <row r="71" spans="1:11" ht="15" customHeight="1" hidden="1">
      <c r="A71" s="49">
        <v>63</v>
      </c>
      <c r="B71" s="31"/>
      <c r="C71" s="58">
        <f>D71+E71</f>
        <v>2418</v>
      </c>
      <c r="D71" s="6">
        <v>1212</v>
      </c>
      <c r="E71" s="6">
        <v>1206</v>
      </c>
      <c r="F71" s="494">
        <v>93</v>
      </c>
      <c r="G71" s="518"/>
      <c r="H71" s="59"/>
      <c r="I71" s="6">
        <f>J71+K71</f>
        <v>138</v>
      </c>
      <c r="J71" s="6">
        <v>40</v>
      </c>
      <c r="K71" s="6">
        <v>98</v>
      </c>
    </row>
    <row r="72" spans="1:11" ht="15" customHeight="1" hidden="1">
      <c r="A72" s="49">
        <v>64</v>
      </c>
      <c r="B72" s="31"/>
      <c r="C72" s="58">
        <f>D72+E72</f>
        <v>2421</v>
      </c>
      <c r="D72" s="6">
        <v>1185</v>
      </c>
      <c r="E72" s="6">
        <v>1236</v>
      </c>
      <c r="F72" s="494">
        <v>94</v>
      </c>
      <c r="G72" s="518"/>
      <c r="H72" s="59"/>
      <c r="I72" s="6">
        <f>J72+K72</f>
        <v>99</v>
      </c>
      <c r="J72" s="6">
        <v>24</v>
      </c>
      <c r="K72" s="6">
        <v>75</v>
      </c>
    </row>
    <row r="73" spans="1:11" ht="3.75" customHeight="1" hidden="1">
      <c r="A73" s="49"/>
      <c r="B73" s="31"/>
      <c r="C73" s="58"/>
      <c r="D73" s="6"/>
      <c r="E73" s="6"/>
      <c r="F73" s="51"/>
      <c r="G73" s="2"/>
      <c r="H73" s="59"/>
      <c r="I73" s="6"/>
      <c r="J73" s="6"/>
      <c r="K73" s="6"/>
    </row>
    <row r="74" spans="1:11" ht="15" customHeight="1" hidden="1">
      <c r="A74" s="49" t="s">
        <v>82</v>
      </c>
      <c r="B74" s="31"/>
      <c r="C74" s="58">
        <f>SUM(C75:C79)</f>
        <v>10449</v>
      </c>
      <c r="D74" s="6">
        <f>SUM(D75:D79)</f>
        <v>5171</v>
      </c>
      <c r="E74" s="6">
        <f>SUM(E75:E79)</f>
        <v>5278</v>
      </c>
      <c r="F74" s="494" t="s">
        <v>83</v>
      </c>
      <c r="G74" s="518"/>
      <c r="H74" s="59"/>
      <c r="I74" s="6">
        <f>SUM(I75:I79)</f>
        <v>218</v>
      </c>
      <c r="J74" s="6">
        <f>SUM(J75:J79)</f>
        <v>43</v>
      </c>
      <c r="K74" s="6">
        <f>SUM(K75:K79)</f>
        <v>175</v>
      </c>
    </row>
    <row r="75" spans="1:11" ht="15" customHeight="1" hidden="1">
      <c r="A75" s="49">
        <v>65</v>
      </c>
      <c r="B75" s="31"/>
      <c r="C75" s="58">
        <f>D75+E75</f>
        <v>2203</v>
      </c>
      <c r="D75" s="6">
        <v>1077</v>
      </c>
      <c r="E75" s="6">
        <v>1126</v>
      </c>
      <c r="F75" s="494">
        <v>95</v>
      </c>
      <c r="G75" s="518"/>
      <c r="H75" s="59"/>
      <c r="I75" s="6">
        <f>J75+K75</f>
        <v>79</v>
      </c>
      <c r="J75" s="6">
        <v>18</v>
      </c>
      <c r="K75" s="6">
        <v>61</v>
      </c>
    </row>
    <row r="76" spans="1:11" ht="15" customHeight="1" hidden="1">
      <c r="A76" s="49">
        <v>66</v>
      </c>
      <c r="B76" s="31"/>
      <c r="C76" s="58">
        <f>D76+E76</f>
        <v>1976</v>
      </c>
      <c r="D76" s="6">
        <v>933</v>
      </c>
      <c r="E76" s="6">
        <v>1043</v>
      </c>
      <c r="F76" s="494">
        <v>96</v>
      </c>
      <c r="G76" s="518"/>
      <c r="H76" s="59"/>
      <c r="I76" s="6">
        <f>J76+K76</f>
        <v>59</v>
      </c>
      <c r="J76" s="6">
        <v>9</v>
      </c>
      <c r="K76" s="6">
        <v>50</v>
      </c>
    </row>
    <row r="77" spans="1:11" ht="15" customHeight="1" hidden="1">
      <c r="A77" s="49">
        <v>67</v>
      </c>
      <c r="B77" s="31"/>
      <c r="C77" s="58">
        <f>D77+E77</f>
        <v>2113</v>
      </c>
      <c r="D77" s="6">
        <v>1028</v>
      </c>
      <c r="E77" s="6">
        <v>1085</v>
      </c>
      <c r="F77" s="494">
        <v>97</v>
      </c>
      <c r="G77" s="518"/>
      <c r="H77" s="59"/>
      <c r="I77" s="6">
        <f>J77+K77</f>
        <v>38</v>
      </c>
      <c r="J77" s="6">
        <v>7</v>
      </c>
      <c r="K77" s="6">
        <v>31</v>
      </c>
    </row>
    <row r="78" spans="1:11" ht="15" customHeight="1" hidden="1">
      <c r="A78" s="49">
        <v>68</v>
      </c>
      <c r="B78" s="31"/>
      <c r="C78" s="58">
        <f>D78+E78</f>
        <v>2038</v>
      </c>
      <c r="D78" s="6">
        <v>1026</v>
      </c>
      <c r="E78" s="6">
        <v>1012</v>
      </c>
      <c r="F78" s="494">
        <v>98</v>
      </c>
      <c r="G78" s="518"/>
      <c r="H78" s="59"/>
      <c r="I78" s="6">
        <f>J78+K78</f>
        <v>25</v>
      </c>
      <c r="J78" s="6">
        <v>4</v>
      </c>
      <c r="K78" s="6">
        <v>21</v>
      </c>
    </row>
    <row r="79" spans="1:11" ht="15" customHeight="1" hidden="1">
      <c r="A79" s="49">
        <v>69</v>
      </c>
      <c r="B79" s="31"/>
      <c r="C79" s="58">
        <f>D79+E79</f>
        <v>2119</v>
      </c>
      <c r="D79" s="6">
        <v>1107</v>
      </c>
      <c r="E79" s="6">
        <v>1012</v>
      </c>
      <c r="F79" s="494">
        <v>99</v>
      </c>
      <c r="G79" s="518"/>
      <c r="H79" s="59"/>
      <c r="I79" s="6">
        <f>J79+K79</f>
        <v>17</v>
      </c>
      <c r="J79" s="6">
        <v>5</v>
      </c>
      <c r="K79" s="6">
        <v>12</v>
      </c>
    </row>
    <row r="80" spans="1:11" ht="3.75" customHeight="1" hidden="1">
      <c r="A80" s="49"/>
      <c r="B80" s="31"/>
      <c r="C80" s="58"/>
      <c r="D80" s="6"/>
      <c r="E80" s="6"/>
      <c r="F80" s="60"/>
      <c r="G80" s="28"/>
      <c r="H80" s="59"/>
      <c r="I80" s="6"/>
      <c r="J80" s="6"/>
      <c r="K80" s="6"/>
    </row>
    <row r="81" spans="1:11" ht="15" customHeight="1" hidden="1">
      <c r="A81" s="49" t="s">
        <v>84</v>
      </c>
      <c r="B81" s="31"/>
      <c r="C81" s="58">
        <f>SUM(C82:C86)</f>
        <v>8557</v>
      </c>
      <c r="D81" s="6">
        <f>SUM(D82:D86)</f>
        <v>4183</v>
      </c>
      <c r="E81" s="6">
        <f>SUM(E82:E86)</f>
        <v>4374</v>
      </c>
      <c r="F81" s="494" t="s">
        <v>85</v>
      </c>
      <c r="G81" s="518"/>
      <c r="H81" s="495"/>
      <c r="I81" s="6">
        <f>J81+K81</f>
        <v>23</v>
      </c>
      <c r="J81" s="6">
        <v>3</v>
      </c>
      <c r="K81" s="6">
        <v>20</v>
      </c>
    </row>
    <row r="82" spans="1:11" ht="15" customHeight="1" hidden="1">
      <c r="A82" s="49">
        <v>70</v>
      </c>
      <c r="B82" s="31"/>
      <c r="C82" s="58">
        <f>D82+E82</f>
        <v>2147</v>
      </c>
      <c r="D82" s="6">
        <v>1109</v>
      </c>
      <c r="E82" s="6">
        <v>1038</v>
      </c>
      <c r="F82" s="494"/>
      <c r="G82" s="518"/>
      <c r="H82" s="495"/>
      <c r="I82" s="6"/>
      <c r="J82" s="6"/>
      <c r="K82" s="6"/>
    </row>
    <row r="83" spans="1:11" ht="15" customHeight="1" hidden="1">
      <c r="A83" s="49">
        <v>71</v>
      </c>
      <c r="B83" s="31"/>
      <c r="C83" s="58">
        <f>D83+E83</f>
        <v>1756</v>
      </c>
      <c r="D83" s="6">
        <v>864</v>
      </c>
      <c r="E83" s="6">
        <v>892</v>
      </c>
      <c r="F83" s="494" t="s">
        <v>86</v>
      </c>
      <c r="G83" s="518"/>
      <c r="H83" s="495"/>
      <c r="I83" s="11">
        <f>J83+K83</f>
        <v>3</v>
      </c>
      <c r="J83" s="11">
        <v>1</v>
      </c>
      <c r="K83" s="11">
        <v>2</v>
      </c>
    </row>
    <row r="84" spans="1:11" ht="15" customHeight="1" hidden="1">
      <c r="A84" s="49">
        <v>72</v>
      </c>
      <c r="B84" s="31"/>
      <c r="C84" s="58">
        <f>D84+E84</f>
        <v>1668</v>
      </c>
      <c r="D84" s="6">
        <v>806</v>
      </c>
      <c r="E84" s="6">
        <v>862</v>
      </c>
      <c r="F84" s="496" t="s">
        <v>87</v>
      </c>
      <c r="G84" s="497"/>
      <c r="H84" s="498"/>
      <c r="I84" s="61"/>
      <c r="J84" s="61"/>
      <c r="K84" s="61"/>
    </row>
    <row r="85" spans="1:11" ht="15" customHeight="1" hidden="1">
      <c r="A85" s="49">
        <v>73</v>
      </c>
      <c r="B85" s="31"/>
      <c r="C85" s="58">
        <f>D85+E85</f>
        <v>1539</v>
      </c>
      <c r="D85" s="6">
        <v>732</v>
      </c>
      <c r="E85" s="6">
        <v>807</v>
      </c>
      <c r="F85" s="62"/>
      <c r="G85" s="519" t="s">
        <v>88</v>
      </c>
      <c r="H85" s="493"/>
      <c r="I85" s="6">
        <f>J85+K85</f>
        <v>22360</v>
      </c>
      <c r="J85" s="6">
        <f>D13+D20+D27</f>
        <v>11321</v>
      </c>
      <c r="K85" s="6">
        <f>E13+E20+E27</f>
        <v>11039</v>
      </c>
    </row>
    <row r="86" spans="1:11" ht="15" customHeight="1" hidden="1">
      <c r="A86" s="49">
        <v>74</v>
      </c>
      <c r="B86" s="31"/>
      <c r="C86" s="58">
        <f>D86+E86</f>
        <v>1447</v>
      </c>
      <c r="D86" s="6">
        <v>672</v>
      </c>
      <c r="E86" s="6">
        <v>775</v>
      </c>
      <c r="F86" s="62"/>
      <c r="G86" s="519" t="s">
        <v>89</v>
      </c>
      <c r="H86" s="493"/>
      <c r="I86" s="6">
        <f>J86+K86</f>
        <v>119285</v>
      </c>
      <c r="J86" s="6">
        <f>D34+D41+J6+J13+J20+J27+J34+J41+D60+D67</f>
        <v>60652</v>
      </c>
      <c r="K86" s="6">
        <f>E34+E41+K6+K13+K20+K27+K34+K41+E60+E67</f>
        <v>58633</v>
      </c>
    </row>
    <row r="87" spans="1:11" ht="3.75" customHeight="1" hidden="1">
      <c r="A87" s="49"/>
      <c r="B87" s="31"/>
      <c r="C87" s="58"/>
      <c r="D87" s="6"/>
      <c r="E87" s="6"/>
      <c r="F87" s="494"/>
      <c r="G87" s="519" t="s">
        <v>90</v>
      </c>
      <c r="H87" s="493"/>
      <c r="I87" s="484">
        <f>C74+C81+C88+C95+I60+I67+I74+I81</f>
        <v>30918</v>
      </c>
      <c r="J87" s="481">
        <f>D74+D81+D88+D95+J60+J67+J74+J81</f>
        <v>13915</v>
      </c>
      <c r="K87" s="481">
        <f>E74+E81+E88+E95+K60+K67+K74+K81</f>
        <v>17003</v>
      </c>
    </row>
    <row r="88" spans="1:11" ht="15" customHeight="1" hidden="1">
      <c r="A88" s="49" t="s">
        <v>91</v>
      </c>
      <c r="B88" s="31"/>
      <c r="C88" s="58">
        <f>SUM(C89:C93)</f>
        <v>5627</v>
      </c>
      <c r="D88" s="6">
        <f>SUM(D89:D93)</f>
        <v>2552</v>
      </c>
      <c r="E88" s="6">
        <f>SUM(E89:E93)</f>
        <v>3075</v>
      </c>
      <c r="F88" s="494"/>
      <c r="G88" s="519"/>
      <c r="H88" s="493"/>
      <c r="I88" s="484"/>
      <c r="J88" s="481"/>
      <c r="K88" s="481"/>
    </row>
    <row r="89" spans="1:11" ht="15" customHeight="1" hidden="1">
      <c r="A89" s="49">
        <v>75</v>
      </c>
      <c r="B89" s="31"/>
      <c r="C89" s="58">
        <f>D89+E89</f>
        <v>1303</v>
      </c>
      <c r="D89" s="6">
        <v>601</v>
      </c>
      <c r="E89" s="6">
        <v>702</v>
      </c>
      <c r="F89" s="62"/>
      <c r="G89" s="499" t="s">
        <v>256</v>
      </c>
      <c r="H89" s="500"/>
      <c r="I89" s="6">
        <f>J89+K89</f>
        <v>11912</v>
      </c>
      <c r="J89" s="6">
        <f>D88+D95+J60+J67+J74+J81</f>
        <v>4561</v>
      </c>
      <c r="K89" s="6">
        <f>E88+E95+K60+K67+K74+K81</f>
        <v>7351</v>
      </c>
    </row>
    <row r="90" spans="1:11" ht="15" customHeight="1" hidden="1">
      <c r="A90" s="49">
        <v>76</v>
      </c>
      <c r="B90" s="31"/>
      <c r="C90" s="58">
        <f>D90+E90</f>
        <v>1211</v>
      </c>
      <c r="D90" s="6">
        <v>573</v>
      </c>
      <c r="E90" s="6">
        <v>638</v>
      </c>
      <c r="F90" s="62"/>
      <c r="G90" s="499" t="s">
        <v>257</v>
      </c>
      <c r="H90" s="500"/>
      <c r="I90" s="6">
        <f>J90+K90</f>
        <v>2945</v>
      </c>
      <c r="J90" s="6">
        <f>J60+J67+J74+J81</f>
        <v>810</v>
      </c>
      <c r="K90" s="6">
        <f>K60+K67+K74+K81</f>
        <v>2135</v>
      </c>
    </row>
    <row r="91" spans="1:11" ht="15" customHeight="1" hidden="1">
      <c r="A91" s="49">
        <v>77</v>
      </c>
      <c r="B91" s="31"/>
      <c r="C91" s="58">
        <f>D91+E91</f>
        <v>1183</v>
      </c>
      <c r="D91" s="6">
        <v>543</v>
      </c>
      <c r="E91" s="6">
        <v>640</v>
      </c>
      <c r="F91" s="492" t="s">
        <v>92</v>
      </c>
      <c r="G91" s="519"/>
      <c r="H91" s="493"/>
      <c r="I91" s="63"/>
      <c r="J91" s="63"/>
      <c r="K91" s="63"/>
    </row>
    <row r="92" spans="1:11" ht="15" customHeight="1" hidden="1">
      <c r="A92" s="49">
        <v>78</v>
      </c>
      <c r="B92" s="31"/>
      <c r="C92" s="58">
        <f>D92+E92</f>
        <v>1044</v>
      </c>
      <c r="D92" s="6">
        <v>490</v>
      </c>
      <c r="E92" s="6">
        <v>554</v>
      </c>
      <c r="F92" s="60"/>
      <c r="G92" s="519" t="s">
        <v>88</v>
      </c>
      <c r="H92" s="493"/>
      <c r="I92" s="64">
        <f>I85/C6*100</f>
        <v>12.957361241496008</v>
      </c>
      <c r="J92" s="64">
        <f>J85/D6*100</f>
        <v>13.180966130703583</v>
      </c>
      <c r="K92" s="64">
        <f>K85/E6*100</f>
        <v>12.735789194365289</v>
      </c>
    </row>
    <row r="93" spans="1:11" ht="15" customHeight="1" hidden="1">
      <c r="A93" s="49">
        <v>79</v>
      </c>
      <c r="B93" s="31"/>
      <c r="C93" s="58">
        <f>D93+E93</f>
        <v>886</v>
      </c>
      <c r="D93" s="6">
        <v>345</v>
      </c>
      <c r="E93" s="6">
        <v>541</v>
      </c>
      <c r="F93" s="60"/>
      <c r="G93" s="519" t="s">
        <v>89</v>
      </c>
      <c r="H93" s="493"/>
      <c r="I93" s="64">
        <f>I86/C6*100</f>
        <v>69.12427708818655</v>
      </c>
      <c r="J93" s="64">
        <f>J86/D6*100</f>
        <v>70.61672623968146</v>
      </c>
      <c r="K93" s="64">
        <f>K86/E6*100</f>
        <v>67.64539612584653</v>
      </c>
    </row>
    <row r="94" spans="1:11" ht="3.75" customHeight="1" hidden="1">
      <c r="A94" s="49"/>
      <c r="B94" s="31"/>
      <c r="C94" s="58"/>
      <c r="D94" s="6"/>
      <c r="E94" s="6"/>
      <c r="F94" s="494"/>
      <c r="G94" s="519" t="s">
        <v>90</v>
      </c>
      <c r="H94" s="493"/>
      <c r="I94" s="482">
        <f>I87/C6*100</f>
        <v>17.916623205034597</v>
      </c>
      <c r="J94" s="483">
        <f>J87/D6*100</f>
        <v>16.20114333616645</v>
      </c>
      <c r="K94" s="483">
        <f>K87/E6*100</f>
        <v>19.616507262595615</v>
      </c>
    </row>
    <row r="95" spans="1:11" ht="15" customHeight="1" hidden="1">
      <c r="A95" s="49" t="s">
        <v>93</v>
      </c>
      <c r="B95" s="31"/>
      <c r="C95" s="58">
        <f>SUM(C96:C100)</f>
        <v>3340</v>
      </c>
      <c r="D95" s="6">
        <f>SUM(D96:D100)</f>
        <v>1199</v>
      </c>
      <c r="E95" s="6">
        <f>SUM(E96:E100)</f>
        <v>2141</v>
      </c>
      <c r="F95" s="494"/>
      <c r="G95" s="519"/>
      <c r="H95" s="493"/>
      <c r="I95" s="482"/>
      <c r="J95" s="483"/>
      <c r="K95" s="483"/>
    </row>
    <row r="96" spans="1:11" ht="15" customHeight="1" hidden="1">
      <c r="A96" s="49">
        <v>80</v>
      </c>
      <c r="B96" s="31"/>
      <c r="C96" s="58">
        <f>D96+E96</f>
        <v>835</v>
      </c>
      <c r="D96" s="6">
        <v>360</v>
      </c>
      <c r="E96" s="6">
        <v>475</v>
      </c>
      <c r="F96" s="62"/>
      <c r="G96" s="499" t="s">
        <v>256</v>
      </c>
      <c r="H96" s="500"/>
      <c r="I96" s="64">
        <f>I89/C6*100</f>
        <v>6.902866149762989</v>
      </c>
      <c r="J96" s="64">
        <f>J89/D6*100</f>
        <v>5.31034241870321</v>
      </c>
      <c r="K96" s="64">
        <f>K89/E6*100</f>
        <v>8.480911891274502</v>
      </c>
    </row>
    <row r="97" spans="1:11" ht="15" customHeight="1" hidden="1">
      <c r="A97" s="49">
        <v>81</v>
      </c>
      <c r="B97" s="31"/>
      <c r="C97" s="58">
        <f>D97+E97</f>
        <v>742</v>
      </c>
      <c r="D97" s="6">
        <v>275</v>
      </c>
      <c r="E97" s="6">
        <v>467</v>
      </c>
      <c r="F97" s="62"/>
      <c r="G97" s="499" t="s">
        <v>257</v>
      </c>
      <c r="H97" s="500"/>
      <c r="I97" s="64">
        <f>I90/C6*100</f>
        <v>1.7065934193294159</v>
      </c>
      <c r="J97" s="64">
        <f>J90/D6*100</f>
        <v>0.9430776933018198</v>
      </c>
      <c r="K97" s="64">
        <f>K90/E6*100</f>
        <v>2.4631678530636734</v>
      </c>
    </row>
    <row r="98" spans="1:11" ht="15" customHeight="1" hidden="1">
      <c r="A98" s="49">
        <v>82</v>
      </c>
      <c r="B98" s="31"/>
      <c r="C98" s="58">
        <f>D98+E98</f>
        <v>637</v>
      </c>
      <c r="D98" s="6">
        <v>199</v>
      </c>
      <c r="E98" s="6">
        <v>438</v>
      </c>
      <c r="F98" s="492"/>
      <c r="G98" s="519"/>
      <c r="H98" s="493"/>
      <c r="I98" s="63"/>
      <c r="J98" s="63"/>
      <c r="K98" s="63"/>
    </row>
    <row r="99" spans="1:11" ht="15" customHeight="1" hidden="1">
      <c r="A99" s="49">
        <v>83</v>
      </c>
      <c r="B99" s="31"/>
      <c r="C99" s="58">
        <f>D99+E99</f>
        <v>541</v>
      </c>
      <c r="D99" s="6">
        <v>186</v>
      </c>
      <c r="E99" s="6">
        <v>355</v>
      </c>
      <c r="F99" s="492" t="s">
        <v>94</v>
      </c>
      <c r="G99" s="519"/>
      <c r="H99" s="493"/>
      <c r="I99" s="65">
        <v>41.9</v>
      </c>
      <c r="J99" s="65">
        <v>41</v>
      </c>
      <c r="K99" s="65">
        <v>42.8</v>
      </c>
    </row>
    <row r="100" spans="1:11" ht="15" customHeight="1" hidden="1">
      <c r="A100" s="49">
        <v>84</v>
      </c>
      <c r="B100" s="31"/>
      <c r="C100" s="58">
        <f>D100+E100</f>
        <v>585</v>
      </c>
      <c r="D100" s="6">
        <v>179</v>
      </c>
      <c r="E100" s="6">
        <v>406</v>
      </c>
      <c r="F100" s="492" t="s">
        <v>95</v>
      </c>
      <c r="G100" s="519"/>
      <c r="H100" s="493"/>
      <c r="I100" s="65">
        <v>40.5</v>
      </c>
      <c r="J100" s="65">
        <v>39.9</v>
      </c>
      <c r="K100" s="65">
        <v>41.4</v>
      </c>
    </row>
    <row r="101" spans="1:11" ht="7.5" customHeight="1" hidden="1" thickBot="1">
      <c r="A101" s="52"/>
      <c r="B101" s="52"/>
      <c r="C101" s="66"/>
      <c r="D101" s="15"/>
      <c r="E101" s="15"/>
      <c r="F101" s="67"/>
      <c r="G101" s="34"/>
      <c r="H101" s="36"/>
      <c r="I101" s="68"/>
      <c r="J101" s="68"/>
      <c r="K101" s="68"/>
    </row>
    <row r="102" ht="13.5" hidden="1"/>
    <row r="103" ht="13.5" hidden="1"/>
    <row r="104" ht="13.5" hidden="1"/>
    <row r="105" ht="14.25" customHeight="1" hidden="1"/>
    <row r="106" ht="14.25" customHeight="1" hidden="1"/>
    <row r="107" ht="14.25" customHeight="1" hidden="1"/>
    <row r="108" ht="14.25" customHeight="1" hidden="1"/>
    <row r="109" ht="13.5" customHeight="1" hidden="1"/>
  </sheetData>
  <mergeCells count="91">
    <mergeCell ref="K87:K88"/>
    <mergeCell ref="I94:I95"/>
    <mergeCell ref="J94:J95"/>
    <mergeCell ref="I87:I88"/>
    <mergeCell ref="J87:J88"/>
    <mergeCell ref="K94:K95"/>
    <mergeCell ref="G87:H88"/>
    <mergeCell ref="F81:H81"/>
    <mergeCell ref="F87:F88"/>
    <mergeCell ref="G97:H97"/>
    <mergeCell ref="G92:H92"/>
    <mergeCell ref="G93:H93"/>
    <mergeCell ref="G94:H95"/>
    <mergeCell ref="G90:H90"/>
    <mergeCell ref="F94:F95"/>
    <mergeCell ref="F77:G77"/>
    <mergeCell ref="F78:G78"/>
    <mergeCell ref="F79:G79"/>
    <mergeCell ref="F82:H82"/>
    <mergeCell ref="F72:G72"/>
    <mergeCell ref="F74:G74"/>
    <mergeCell ref="F75:G75"/>
    <mergeCell ref="F76:G76"/>
    <mergeCell ref="F68:G68"/>
    <mergeCell ref="F69:G69"/>
    <mergeCell ref="F70:G70"/>
    <mergeCell ref="F71:G71"/>
    <mergeCell ref="F64:G64"/>
    <mergeCell ref="F61:G61"/>
    <mergeCell ref="F65:G65"/>
    <mergeCell ref="F67:G67"/>
    <mergeCell ref="A57:C57"/>
    <mergeCell ref="F60:G60"/>
    <mergeCell ref="F62:G62"/>
    <mergeCell ref="F63:G63"/>
    <mergeCell ref="A58:B58"/>
    <mergeCell ref="F58:H58"/>
    <mergeCell ref="F35:G35"/>
    <mergeCell ref="A55:K55"/>
    <mergeCell ref="F39:G39"/>
    <mergeCell ref="F41:G41"/>
    <mergeCell ref="F42:G42"/>
    <mergeCell ref="F43:G43"/>
    <mergeCell ref="F44:G44"/>
    <mergeCell ref="F45:G45"/>
    <mergeCell ref="F46:G46"/>
    <mergeCell ref="J48:K48"/>
    <mergeCell ref="F23:G23"/>
    <mergeCell ref="F31:G31"/>
    <mergeCell ref="F30:G30"/>
    <mergeCell ref="F34:G34"/>
    <mergeCell ref="I57:K57"/>
    <mergeCell ref="F24:G24"/>
    <mergeCell ref="F27:G27"/>
    <mergeCell ref="F28:G28"/>
    <mergeCell ref="F29:G29"/>
    <mergeCell ref="F36:G36"/>
    <mergeCell ref="F37:G37"/>
    <mergeCell ref="F38:G38"/>
    <mergeCell ref="F32:G32"/>
    <mergeCell ref="F25:G25"/>
    <mergeCell ref="F100:H100"/>
    <mergeCell ref="F91:H91"/>
    <mergeCell ref="F83:H83"/>
    <mergeCell ref="F84:H84"/>
    <mergeCell ref="F98:H98"/>
    <mergeCell ref="G85:H85"/>
    <mergeCell ref="G86:H86"/>
    <mergeCell ref="G89:H89"/>
    <mergeCell ref="F99:H99"/>
    <mergeCell ref="G96:H96"/>
    <mergeCell ref="A56:K56"/>
    <mergeCell ref="A4:B4"/>
    <mergeCell ref="A6:B6"/>
    <mergeCell ref="F6:G6"/>
    <mergeCell ref="F4:H4"/>
    <mergeCell ref="F5:G5"/>
    <mergeCell ref="F18:G18"/>
    <mergeCell ref="F20:G20"/>
    <mergeCell ref="F21:G21"/>
    <mergeCell ref="F22:G22"/>
    <mergeCell ref="F11:G11"/>
    <mergeCell ref="F13:G13"/>
    <mergeCell ref="F17:G17"/>
    <mergeCell ref="F7:G7"/>
    <mergeCell ref="F8:G8"/>
    <mergeCell ref="F9:G9"/>
    <mergeCell ref="F10:G10"/>
    <mergeCell ref="F14:G14"/>
    <mergeCell ref="F16:G16"/>
    <mergeCell ref="F15:G15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&amp;L&amp;8 42　　　　人　口
（ 国勢調査 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</sheetPr>
  <dimension ref="A1:K102"/>
  <sheetViews>
    <sheetView workbookViewId="0" topLeftCell="A55">
      <selection activeCell="L35" sqref="L35"/>
    </sheetView>
  </sheetViews>
  <sheetFormatPr defaultColWidth="9.00390625" defaultRowHeight="13.5"/>
  <cols>
    <col min="1" max="1" width="8.75390625" style="0" customWidth="1"/>
    <col min="2" max="2" width="3.125" style="0" customWidth="1"/>
    <col min="3" max="5" width="10.00390625" style="0" customWidth="1"/>
    <col min="6" max="6" width="3.125" style="0" customWidth="1"/>
    <col min="7" max="7" width="6.875" style="0" customWidth="1"/>
    <col min="8" max="8" width="3.125" style="0" customWidth="1"/>
    <col min="9" max="11" width="10.00390625" style="0" customWidth="1"/>
  </cols>
  <sheetData>
    <row r="1" spans="1:11" ht="26.25" customHeight="1" hidden="1">
      <c r="A1" s="508"/>
      <c r="B1" s="508"/>
      <c r="C1" s="508"/>
      <c r="D1" s="508"/>
      <c r="E1" s="508"/>
      <c r="F1" s="508"/>
      <c r="G1" s="508"/>
      <c r="H1" s="508"/>
      <c r="I1" s="508"/>
      <c r="J1" s="508"/>
      <c r="K1" s="508"/>
    </row>
    <row r="2" spans="1:11" ht="22.5" customHeight="1" hidden="1">
      <c r="A2" s="509" t="s">
        <v>61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</row>
    <row r="3" spans="10:11" ht="14.25" hidden="1" thickBot="1">
      <c r="J3" s="471" t="s">
        <v>255</v>
      </c>
      <c r="K3" s="471"/>
    </row>
    <row r="4" spans="1:11" ht="26.25" customHeight="1" hidden="1">
      <c r="A4" s="478" t="s">
        <v>62</v>
      </c>
      <c r="B4" s="479"/>
      <c r="C4" s="1" t="s">
        <v>63</v>
      </c>
      <c r="D4" s="1" t="s">
        <v>10</v>
      </c>
      <c r="E4" s="42" t="s">
        <v>11</v>
      </c>
      <c r="F4" s="480" t="s">
        <v>62</v>
      </c>
      <c r="G4" s="478"/>
      <c r="H4" s="479"/>
      <c r="I4" s="1" t="s">
        <v>63</v>
      </c>
      <c r="J4" s="1" t="s">
        <v>10</v>
      </c>
      <c r="K4" s="42" t="s">
        <v>11</v>
      </c>
    </row>
    <row r="5" spans="1:11" ht="5.25" customHeight="1" hidden="1">
      <c r="A5" s="43"/>
      <c r="B5" s="43"/>
      <c r="C5" s="44"/>
      <c r="D5" s="46"/>
      <c r="E5" s="47"/>
      <c r="F5" s="472"/>
      <c r="G5" s="473"/>
      <c r="H5" s="43"/>
      <c r="I5" s="44"/>
      <c r="J5" s="43"/>
      <c r="K5" s="43"/>
    </row>
    <row r="6" spans="1:11" ht="15" customHeight="1" hidden="1">
      <c r="A6" s="463" t="s">
        <v>64</v>
      </c>
      <c r="B6" s="495"/>
      <c r="C6" s="7">
        <f>C13+C20+C27+C34+C41+I6+I13+I20+I27+I34+I41+C60+C67+C74+C81+C88+C95+I60+I67+I74+I81+I83</f>
        <v>172566</v>
      </c>
      <c r="D6" s="8">
        <f>D13+D20+D27+D34+D41+J6+J13+J20+J27+J34+J41+D60+D67+D74+D81+D88+D95+J60+J67+J74+J81+J83</f>
        <v>85889</v>
      </c>
      <c r="E6" s="50">
        <f>E13+E20+E27+E34+E41+K6+K13+K20+K27+K34+K41+E60+E67+E74+E81+E88+E95+K60+K67+K74+K81+K83</f>
        <v>86677</v>
      </c>
      <c r="F6" s="494" t="s">
        <v>65</v>
      </c>
      <c r="G6" s="518"/>
      <c r="H6" s="31" t="s">
        <v>66</v>
      </c>
      <c r="I6" s="7">
        <f>SUM(I7:I11)</f>
        <v>12141</v>
      </c>
      <c r="J6" s="4">
        <f>SUM(J7:J11)</f>
        <v>6217</v>
      </c>
      <c r="K6" s="4">
        <f>SUM(K7:K11)</f>
        <v>5924</v>
      </c>
    </row>
    <row r="7" spans="1:11" ht="15" customHeight="1" hidden="1">
      <c r="A7" s="31"/>
      <c r="B7" s="31"/>
      <c r="C7" s="7"/>
      <c r="D7" s="8"/>
      <c r="E7" s="50"/>
      <c r="F7" s="494">
        <v>25</v>
      </c>
      <c r="G7" s="463"/>
      <c r="H7" s="31"/>
      <c r="I7" s="7">
        <f>J7+K7</f>
        <v>2353</v>
      </c>
      <c r="J7" s="4">
        <v>1218</v>
      </c>
      <c r="K7" s="4">
        <v>1135</v>
      </c>
    </row>
    <row r="8" spans="1:11" ht="15" customHeight="1" hidden="1">
      <c r="A8" s="31"/>
      <c r="B8" s="31"/>
      <c r="C8" s="7"/>
      <c r="D8" s="8"/>
      <c r="E8" s="50"/>
      <c r="F8" s="494">
        <v>26</v>
      </c>
      <c r="G8" s="463"/>
      <c r="H8" s="31"/>
      <c r="I8" s="7">
        <f>J8+K8</f>
        <v>2189</v>
      </c>
      <c r="J8" s="4">
        <v>1118</v>
      </c>
      <c r="K8" s="4">
        <v>1071</v>
      </c>
    </row>
    <row r="9" spans="1:11" ht="15" customHeight="1" hidden="1">
      <c r="A9" s="31"/>
      <c r="B9" s="31"/>
      <c r="C9" s="7"/>
      <c r="D9" s="8"/>
      <c r="E9" s="50"/>
      <c r="F9" s="494">
        <v>27</v>
      </c>
      <c r="G9" s="463"/>
      <c r="H9" s="31"/>
      <c r="I9" s="7">
        <f>J9+K9</f>
        <v>2477</v>
      </c>
      <c r="J9" s="4">
        <v>1282</v>
      </c>
      <c r="K9" s="4">
        <v>1195</v>
      </c>
    </row>
    <row r="10" spans="1:11" ht="15" customHeight="1" hidden="1">
      <c r="A10" s="31"/>
      <c r="B10" s="31"/>
      <c r="C10" s="7"/>
      <c r="D10" s="8"/>
      <c r="E10" s="50"/>
      <c r="F10" s="494">
        <v>28</v>
      </c>
      <c r="G10" s="463"/>
      <c r="H10" s="31"/>
      <c r="I10" s="7">
        <f>J10+K10</f>
        <v>2502</v>
      </c>
      <c r="J10" s="4">
        <v>1239</v>
      </c>
      <c r="K10" s="4">
        <v>1263</v>
      </c>
    </row>
    <row r="11" spans="1:11" ht="15" customHeight="1" hidden="1">
      <c r="A11" s="31"/>
      <c r="B11" s="31"/>
      <c r="C11" s="7"/>
      <c r="D11" s="8"/>
      <c r="E11" s="50"/>
      <c r="F11" s="494">
        <v>29</v>
      </c>
      <c r="G11" s="463"/>
      <c r="H11" s="31"/>
      <c r="I11" s="7">
        <f>J11+K11</f>
        <v>2620</v>
      </c>
      <c r="J11" s="4">
        <v>1360</v>
      </c>
      <c r="K11" s="4">
        <v>1260</v>
      </c>
    </row>
    <row r="12" spans="1:11" ht="3.75" customHeight="1" hidden="1">
      <c r="A12" s="31"/>
      <c r="B12" s="31"/>
      <c r="C12" s="7"/>
      <c r="D12" s="8"/>
      <c r="E12" s="50"/>
      <c r="F12" s="49"/>
      <c r="G12" s="49"/>
      <c r="H12" s="31"/>
      <c r="I12" s="7"/>
      <c r="J12" s="4"/>
      <c r="K12" s="4"/>
    </row>
    <row r="13" spans="1:11" ht="15" customHeight="1" hidden="1">
      <c r="A13" s="49" t="s">
        <v>67</v>
      </c>
      <c r="B13" s="31" t="s">
        <v>66</v>
      </c>
      <c r="C13" s="7">
        <f>SUM(C14:C18)</f>
        <v>7583</v>
      </c>
      <c r="D13" s="8">
        <f>SUM(D14:D18)</f>
        <v>3836</v>
      </c>
      <c r="E13" s="50">
        <f>SUM(E14:E18)</f>
        <v>3747</v>
      </c>
      <c r="F13" s="494" t="s">
        <v>68</v>
      </c>
      <c r="G13" s="463"/>
      <c r="H13" s="31"/>
      <c r="I13" s="7">
        <f>SUM(I14:I18)</f>
        <v>15278</v>
      </c>
      <c r="J13" s="4">
        <f>SUM(J14:J18)</f>
        <v>7893</v>
      </c>
      <c r="K13" s="4">
        <f>SUM(K14:K18)</f>
        <v>7385</v>
      </c>
    </row>
    <row r="14" spans="1:11" ht="15" customHeight="1" hidden="1">
      <c r="A14" s="49">
        <v>0</v>
      </c>
      <c r="B14" s="31"/>
      <c r="C14" s="7">
        <f>D14+E14</f>
        <v>1428</v>
      </c>
      <c r="D14" s="8">
        <v>706</v>
      </c>
      <c r="E14" s="50">
        <v>722</v>
      </c>
      <c r="F14" s="494">
        <v>30</v>
      </c>
      <c r="G14" s="463"/>
      <c r="H14" s="31"/>
      <c r="I14" s="7">
        <f>J14+K14</f>
        <v>3173</v>
      </c>
      <c r="J14" s="4">
        <v>1675</v>
      </c>
      <c r="K14" s="4">
        <v>1498</v>
      </c>
    </row>
    <row r="15" spans="1:11" ht="15" customHeight="1" hidden="1">
      <c r="A15" s="49">
        <v>1</v>
      </c>
      <c r="B15" s="31"/>
      <c r="C15" s="7">
        <f>D15+E15</f>
        <v>1488</v>
      </c>
      <c r="D15" s="8">
        <v>738</v>
      </c>
      <c r="E15" s="50">
        <v>750</v>
      </c>
      <c r="F15" s="494">
        <v>31</v>
      </c>
      <c r="G15" s="463"/>
      <c r="H15" s="31"/>
      <c r="I15" s="7">
        <f>J15+K15</f>
        <v>2903</v>
      </c>
      <c r="J15" s="4">
        <v>1435</v>
      </c>
      <c r="K15" s="4">
        <v>1468</v>
      </c>
    </row>
    <row r="16" spans="1:11" ht="15" customHeight="1" hidden="1">
      <c r="A16" s="49">
        <v>2</v>
      </c>
      <c r="B16" s="31"/>
      <c r="C16" s="7">
        <f>D16+E16</f>
        <v>1538</v>
      </c>
      <c r="D16" s="8">
        <v>818</v>
      </c>
      <c r="E16" s="50">
        <v>720</v>
      </c>
      <c r="F16" s="494">
        <v>32</v>
      </c>
      <c r="G16" s="463"/>
      <c r="H16" s="31"/>
      <c r="I16" s="7">
        <f>J16+K16</f>
        <v>3237</v>
      </c>
      <c r="J16" s="4">
        <v>1697</v>
      </c>
      <c r="K16" s="4">
        <v>1540</v>
      </c>
    </row>
    <row r="17" spans="1:11" ht="15" customHeight="1" hidden="1">
      <c r="A17" s="49">
        <v>3</v>
      </c>
      <c r="B17" s="31"/>
      <c r="C17" s="7">
        <f>D17+E17</f>
        <v>1559</v>
      </c>
      <c r="D17" s="8">
        <v>780</v>
      </c>
      <c r="E17" s="50">
        <v>779</v>
      </c>
      <c r="F17" s="494">
        <v>33</v>
      </c>
      <c r="G17" s="463"/>
      <c r="H17" s="31"/>
      <c r="I17" s="7">
        <f>J17+K17</f>
        <v>2987</v>
      </c>
      <c r="J17" s="4">
        <v>1549</v>
      </c>
      <c r="K17" s="4">
        <v>1438</v>
      </c>
    </row>
    <row r="18" spans="1:11" ht="15" customHeight="1" hidden="1">
      <c r="A18" s="49">
        <v>4</v>
      </c>
      <c r="B18" s="31"/>
      <c r="C18" s="7">
        <f>D18+E18</f>
        <v>1570</v>
      </c>
      <c r="D18" s="8">
        <v>794</v>
      </c>
      <c r="E18" s="50">
        <v>776</v>
      </c>
      <c r="F18" s="494">
        <v>34</v>
      </c>
      <c r="G18" s="463"/>
      <c r="H18" s="31"/>
      <c r="I18" s="7">
        <f>J18+K18</f>
        <v>2978</v>
      </c>
      <c r="J18" s="4">
        <v>1537</v>
      </c>
      <c r="K18" s="4">
        <v>1441</v>
      </c>
    </row>
    <row r="19" spans="1:11" ht="3.75" customHeight="1" hidden="1">
      <c r="A19" s="49"/>
      <c r="B19" s="31"/>
      <c r="C19" s="7"/>
      <c r="D19" s="8"/>
      <c r="E19" s="50"/>
      <c r="F19" s="49"/>
      <c r="G19" s="49"/>
      <c r="H19" s="31"/>
      <c r="I19" s="7"/>
      <c r="J19" s="4"/>
      <c r="K19" s="4"/>
    </row>
    <row r="20" spans="1:11" ht="15" customHeight="1" hidden="1">
      <c r="A20" s="49" t="s">
        <v>69</v>
      </c>
      <c r="B20" s="31"/>
      <c r="C20" s="7">
        <f>SUM(C21:C25)</f>
        <v>7509</v>
      </c>
      <c r="D20" s="8">
        <f>SUM(D21:D25)</f>
        <v>3822</v>
      </c>
      <c r="E20" s="50">
        <f>SUM(E21:E25)</f>
        <v>3687</v>
      </c>
      <c r="F20" s="494" t="s">
        <v>70</v>
      </c>
      <c r="G20" s="463"/>
      <c r="H20" s="31"/>
      <c r="I20" s="7">
        <f>SUM(I21:I25)</f>
        <v>13571</v>
      </c>
      <c r="J20" s="4">
        <f>SUM(J21:J25)</f>
        <v>7114</v>
      </c>
      <c r="K20" s="4">
        <f>SUM(K21:K25)</f>
        <v>6457</v>
      </c>
    </row>
    <row r="21" spans="1:11" ht="15" customHeight="1" hidden="1">
      <c r="A21" s="49">
        <v>5</v>
      </c>
      <c r="B21" s="31"/>
      <c r="C21" s="7">
        <f>D21+E21</f>
        <v>1501</v>
      </c>
      <c r="D21" s="8">
        <v>759</v>
      </c>
      <c r="E21" s="50">
        <v>742</v>
      </c>
      <c r="F21" s="494">
        <v>35</v>
      </c>
      <c r="G21" s="463"/>
      <c r="H21" s="31"/>
      <c r="I21" s="7">
        <f>J21+K21</f>
        <v>3035</v>
      </c>
      <c r="J21" s="4">
        <v>1555</v>
      </c>
      <c r="K21" s="4">
        <v>1480</v>
      </c>
    </row>
    <row r="22" spans="1:11" ht="15" customHeight="1" hidden="1">
      <c r="A22" s="49">
        <v>6</v>
      </c>
      <c r="B22" s="31"/>
      <c r="C22" s="7">
        <f>D22+E22</f>
        <v>1495</v>
      </c>
      <c r="D22" s="8">
        <v>771</v>
      </c>
      <c r="E22" s="50">
        <v>724</v>
      </c>
      <c r="F22" s="494">
        <v>36</v>
      </c>
      <c r="G22" s="463"/>
      <c r="H22" s="31"/>
      <c r="I22" s="7">
        <f>J22+K22</f>
        <v>2764</v>
      </c>
      <c r="J22" s="4">
        <v>1460</v>
      </c>
      <c r="K22" s="4">
        <v>1304</v>
      </c>
    </row>
    <row r="23" spans="1:11" ht="15" customHeight="1" hidden="1">
      <c r="A23" s="49">
        <v>7</v>
      </c>
      <c r="B23" s="31"/>
      <c r="C23" s="7">
        <f>D23+E23</f>
        <v>1580</v>
      </c>
      <c r="D23" s="8">
        <v>818</v>
      </c>
      <c r="E23" s="50">
        <v>762</v>
      </c>
      <c r="F23" s="494">
        <v>37</v>
      </c>
      <c r="G23" s="463"/>
      <c r="H23" s="31"/>
      <c r="I23" s="7">
        <f>J23+K23</f>
        <v>2800</v>
      </c>
      <c r="J23" s="4">
        <v>1458</v>
      </c>
      <c r="K23" s="4">
        <v>1342</v>
      </c>
    </row>
    <row r="24" spans="1:11" ht="15" customHeight="1" hidden="1">
      <c r="A24" s="49">
        <v>8</v>
      </c>
      <c r="B24" s="31"/>
      <c r="C24" s="7">
        <f>D24+E24</f>
        <v>1460</v>
      </c>
      <c r="D24" s="8">
        <v>700</v>
      </c>
      <c r="E24" s="50">
        <v>760</v>
      </c>
      <c r="F24" s="494">
        <v>38</v>
      </c>
      <c r="G24" s="463"/>
      <c r="H24" s="31"/>
      <c r="I24" s="7">
        <f>J24+K24</f>
        <v>2688</v>
      </c>
      <c r="J24" s="4">
        <v>1438</v>
      </c>
      <c r="K24" s="4">
        <v>1250</v>
      </c>
    </row>
    <row r="25" spans="1:11" ht="15" customHeight="1" hidden="1">
      <c r="A25" s="49">
        <v>9</v>
      </c>
      <c r="B25" s="31"/>
      <c r="C25" s="7">
        <f>D25+E25</f>
        <v>1473</v>
      </c>
      <c r="D25" s="8">
        <v>774</v>
      </c>
      <c r="E25" s="50">
        <v>699</v>
      </c>
      <c r="F25" s="494">
        <v>39</v>
      </c>
      <c r="G25" s="463"/>
      <c r="H25" s="31"/>
      <c r="I25" s="7">
        <f>J25+K25</f>
        <v>2284</v>
      </c>
      <c r="J25" s="4">
        <v>1203</v>
      </c>
      <c r="K25" s="4">
        <v>1081</v>
      </c>
    </row>
    <row r="26" spans="1:11" ht="3.75" customHeight="1" hidden="1">
      <c r="A26" s="49"/>
      <c r="B26" s="31"/>
      <c r="C26" s="7"/>
      <c r="D26" s="8"/>
      <c r="E26" s="50"/>
      <c r="F26" s="49"/>
      <c r="G26" s="49"/>
      <c r="H26" s="31"/>
      <c r="I26" s="7"/>
      <c r="J26" s="4"/>
      <c r="K26" s="4"/>
    </row>
    <row r="27" spans="1:11" ht="15" customHeight="1" hidden="1">
      <c r="A27" s="49" t="s">
        <v>71</v>
      </c>
      <c r="B27" s="31"/>
      <c r="C27" s="7">
        <f>SUM(C28:C32)</f>
        <v>7268</v>
      </c>
      <c r="D27" s="8">
        <f>SUM(D28:D32)</f>
        <v>3663</v>
      </c>
      <c r="E27" s="50">
        <f>SUM(E28:E32)</f>
        <v>3605</v>
      </c>
      <c r="F27" s="494" t="s">
        <v>72</v>
      </c>
      <c r="G27" s="463"/>
      <c r="H27" s="31"/>
      <c r="I27" s="7">
        <f>SUM(I28:I32)</f>
        <v>12473</v>
      </c>
      <c r="J27" s="4">
        <f>SUM(J28:J32)</f>
        <v>6648</v>
      </c>
      <c r="K27" s="4">
        <f>SUM(K28:K32)</f>
        <v>5825</v>
      </c>
    </row>
    <row r="28" spans="1:11" ht="15" customHeight="1" hidden="1">
      <c r="A28" s="49">
        <v>10</v>
      </c>
      <c r="B28" s="31"/>
      <c r="C28" s="7">
        <f>D28+E28</f>
        <v>1466</v>
      </c>
      <c r="D28" s="8">
        <v>754</v>
      </c>
      <c r="E28" s="50">
        <v>712</v>
      </c>
      <c r="F28" s="494">
        <v>40</v>
      </c>
      <c r="G28" s="463"/>
      <c r="H28" s="31"/>
      <c r="I28" s="7">
        <f>J28+K28</f>
        <v>3179</v>
      </c>
      <c r="J28" s="4">
        <v>1723</v>
      </c>
      <c r="K28" s="4">
        <v>1456</v>
      </c>
    </row>
    <row r="29" spans="1:11" ht="15" customHeight="1" hidden="1">
      <c r="A29" s="49">
        <v>11</v>
      </c>
      <c r="B29" s="31"/>
      <c r="C29" s="7">
        <f>D29+E29</f>
        <v>1487</v>
      </c>
      <c r="D29" s="8">
        <v>765</v>
      </c>
      <c r="E29" s="50">
        <v>722</v>
      </c>
      <c r="F29" s="494">
        <v>41</v>
      </c>
      <c r="G29" s="463"/>
      <c r="H29" s="31"/>
      <c r="I29" s="7">
        <f>J29+K29</f>
        <v>2504</v>
      </c>
      <c r="J29" s="4">
        <v>1349</v>
      </c>
      <c r="K29" s="4">
        <v>1155</v>
      </c>
    </row>
    <row r="30" spans="1:11" ht="15" customHeight="1" hidden="1">
      <c r="A30" s="49">
        <v>12</v>
      </c>
      <c r="B30" s="31"/>
      <c r="C30" s="7">
        <f>D30+E30</f>
        <v>1433</v>
      </c>
      <c r="D30" s="8">
        <v>703</v>
      </c>
      <c r="E30" s="50">
        <v>730</v>
      </c>
      <c r="F30" s="494">
        <v>42</v>
      </c>
      <c r="G30" s="463"/>
      <c r="H30" s="31"/>
      <c r="I30" s="7">
        <f>J30+K30</f>
        <v>2552</v>
      </c>
      <c r="J30" s="4">
        <v>1354</v>
      </c>
      <c r="K30" s="4">
        <v>1198</v>
      </c>
    </row>
    <row r="31" spans="1:11" ht="15" customHeight="1" hidden="1">
      <c r="A31" s="49">
        <v>13</v>
      </c>
      <c r="B31" s="31"/>
      <c r="C31" s="7">
        <f>D31+E31</f>
        <v>1427</v>
      </c>
      <c r="D31" s="8">
        <v>717</v>
      </c>
      <c r="E31" s="50">
        <v>710</v>
      </c>
      <c r="F31" s="494">
        <v>43</v>
      </c>
      <c r="G31" s="463"/>
      <c r="H31" s="31"/>
      <c r="I31" s="7">
        <f>J31+K31</f>
        <v>2107</v>
      </c>
      <c r="J31" s="4">
        <v>1122</v>
      </c>
      <c r="K31" s="4">
        <v>985</v>
      </c>
    </row>
    <row r="32" spans="1:11" ht="15" customHeight="1" hidden="1">
      <c r="A32" s="49">
        <v>14</v>
      </c>
      <c r="B32" s="31"/>
      <c r="C32" s="7">
        <f>D32+E32</f>
        <v>1455</v>
      </c>
      <c r="D32" s="8">
        <v>724</v>
      </c>
      <c r="E32" s="50">
        <v>731</v>
      </c>
      <c r="F32" s="494">
        <v>44</v>
      </c>
      <c r="G32" s="463"/>
      <c r="H32" s="31"/>
      <c r="I32" s="7">
        <f>J32+K32</f>
        <v>2131</v>
      </c>
      <c r="J32" s="4">
        <v>1100</v>
      </c>
      <c r="K32" s="4">
        <v>1031</v>
      </c>
    </row>
    <row r="33" spans="1:11" ht="3.75" customHeight="1" hidden="1">
      <c r="A33" s="49"/>
      <c r="B33" s="31"/>
      <c r="C33" s="7"/>
      <c r="D33" s="8"/>
      <c r="E33" s="50"/>
      <c r="F33" s="49"/>
      <c r="G33" s="49"/>
      <c r="H33" s="31"/>
      <c r="I33" s="7"/>
      <c r="J33" s="4"/>
      <c r="K33" s="4"/>
    </row>
    <row r="34" spans="1:11" ht="15" customHeight="1" hidden="1">
      <c r="A34" s="49" t="s">
        <v>73</v>
      </c>
      <c r="B34" s="31"/>
      <c r="C34" s="7">
        <f>SUM(C35:C39)</f>
        <v>9247</v>
      </c>
      <c r="D34" s="8">
        <f>SUM(D35:D39)</f>
        <v>4549</v>
      </c>
      <c r="E34" s="50">
        <f>SUM(E35:E39)</f>
        <v>4698</v>
      </c>
      <c r="F34" s="494" t="s">
        <v>74</v>
      </c>
      <c r="G34" s="463"/>
      <c r="H34" s="31"/>
      <c r="I34" s="7">
        <f>SUM(I35:I39)</f>
        <v>9625</v>
      </c>
      <c r="J34" s="4">
        <f>SUM(J35:J39)</f>
        <v>5022</v>
      </c>
      <c r="K34" s="4">
        <f>SUM(K35:K39)</f>
        <v>4603</v>
      </c>
    </row>
    <row r="35" spans="1:11" ht="15" customHeight="1" hidden="1">
      <c r="A35" s="49">
        <v>15</v>
      </c>
      <c r="B35" s="31"/>
      <c r="C35" s="7">
        <f>D35+E35</f>
        <v>1438</v>
      </c>
      <c r="D35" s="8">
        <v>755</v>
      </c>
      <c r="E35" s="50">
        <v>683</v>
      </c>
      <c r="F35" s="494">
        <v>45</v>
      </c>
      <c r="G35" s="463"/>
      <c r="H35" s="31"/>
      <c r="I35" s="7">
        <f>J35+K35</f>
        <v>2142</v>
      </c>
      <c r="J35" s="4">
        <v>1124</v>
      </c>
      <c r="K35" s="4">
        <v>1018</v>
      </c>
    </row>
    <row r="36" spans="1:11" ht="15" customHeight="1" hidden="1">
      <c r="A36" s="49">
        <v>16</v>
      </c>
      <c r="B36" s="31"/>
      <c r="C36" s="7">
        <f>D36+E36</f>
        <v>1440</v>
      </c>
      <c r="D36" s="8">
        <v>755</v>
      </c>
      <c r="E36" s="50">
        <v>685</v>
      </c>
      <c r="F36" s="494">
        <v>46</v>
      </c>
      <c r="G36" s="463"/>
      <c r="H36" s="31"/>
      <c r="I36" s="7">
        <f>J36+K36</f>
        <v>1862</v>
      </c>
      <c r="J36" s="4">
        <v>990</v>
      </c>
      <c r="K36" s="4">
        <v>872</v>
      </c>
    </row>
    <row r="37" spans="1:11" ht="15" customHeight="1" hidden="1">
      <c r="A37" s="49">
        <v>17</v>
      </c>
      <c r="B37" s="31"/>
      <c r="C37" s="7">
        <f>D37+E37</f>
        <v>1616</v>
      </c>
      <c r="D37" s="8">
        <v>798</v>
      </c>
      <c r="E37" s="50">
        <v>818</v>
      </c>
      <c r="F37" s="494">
        <v>47</v>
      </c>
      <c r="G37" s="463"/>
      <c r="H37" s="31"/>
      <c r="I37" s="7">
        <f>J37+K37</f>
        <v>1887</v>
      </c>
      <c r="J37" s="4">
        <v>977</v>
      </c>
      <c r="K37" s="4">
        <v>910</v>
      </c>
    </row>
    <row r="38" spans="1:11" ht="15" customHeight="1" hidden="1">
      <c r="A38" s="49">
        <v>18</v>
      </c>
      <c r="B38" s="31"/>
      <c r="C38" s="7">
        <f>D38+E38</f>
        <v>1885</v>
      </c>
      <c r="D38" s="8">
        <v>900</v>
      </c>
      <c r="E38" s="50">
        <v>985</v>
      </c>
      <c r="F38" s="494">
        <v>48</v>
      </c>
      <c r="G38" s="463"/>
      <c r="H38" s="31"/>
      <c r="I38" s="7">
        <f>J38+K38</f>
        <v>1938</v>
      </c>
      <c r="J38" s="4">
        <v>1026</v>
      </c>
      <c r="K38" s="4">
        <v>912</v>
      </c>
    </row>
    <row r="39" spans="1:11" ht="15" customHeight="1" hidden="1">
      <c r="A39" s="49">
        <v>19</v>
      </c>
      <c r="B39" s="31"/>
      <c r="C39" s="7">
        <f>D39+E39</f>
        <v>2868</v>
      </c>
      <c r="D39" s="8">
        <v>1341</v>
      </c>
      <c r="E39" s="50">
        <v>1527</v>
      </c>
      <c r="F39" s="494">
        <v>49</v>
      </c>
      <c r="G39" s="463"/>
      <c r="H39" s="31"/>
      <c r="I39" s="7">
        <f>J39+K39</f>
        <v>1796</v>
      </c>
      <c r="J39" s="4">
        <v>905</v>
      </c>
      <c r="K39" s="4">
        <v>891</v>
      </c>
    </row>
    <row r="40" spans="1:11" ht="3.75" customHeight="1" hidden="1">
      <c r="A40" s="49"/>
      <c r="B40" s="31"/>
      <c r="C40" s="7"/>
      <c r="D40" s="8"/>
      <c r="E40" s="50"/>
      <c r="F40" s="49"/>
      <c r="G40" s="49"/>
      <c r="H40" s="31"/>
      <c r="I40" s="7"/>
      <c r="J40" s="4"/>
      <c r="K40" s="4"/>
    </row>
    <row r="41" spans="1:11" ht="15" customHeight="1" hidden="1">
      <c r="A41" s="49" t="s">
        <v>75</v>
      </c>
      <c r="B41" s="31"/>
      <c r="C41" s="7">
        <f>SUM(C42:C46)</f>
        <v>11961</v>
      </c>
      <c r="D41" s="8">
        <f>SUM(D42:D46)</f>
        <v>6005</v>
      </c>
      <c r="E41" s="50">
        <f>SUM(E42:E46)</f>
        <v>5956</v>
      </c>
      <c r="F41" s="494" t="s">
        <v>76</v>
      </c>
      <c r="G41" s="463"/>
      <c r="H41" s="31"/>
      <c r="I41" s="7">
        <f>SUM(I42:I46)</f>
        <v>10561</v>
      </c>
      <c r="J41" s="4">
        <f>SUM(J42:J46)</f>
        <v>5360</v>
      </c>
      <c r="K41" s="4">
        <f>SUM(K42:K46)</f>
        <v>5201</v>
      </c>
    </row>
    <row r="42" spans="1:11" ht="15" customHeight="1" hidden="1">
      <c r="A42" s="49">
        <v>20</v>
      </c>
      <c r="B42" s="31"/>
      <c r="C42" s="7">
        <f>D42+E42</f>
        <v>2960</v>
      </c>
      <c r="D42" s="8">
        <v>1417</v>
      </c>
      <c r="E42" s="50">
        <v>1543</v>
      </c>
      <c r="F42" s="494">
        <v>50</v>
      </c>
      <c r="G42" s="463"/>
      <c r="H42" s="31"/>
      <c r="I42" s="7">
        <f>J42+K42</f>
        <v>2145</v>
      </c>
      <c r="J42" s="4">
        <v>1108</v>
      </c>
      <c r="K42" s="4">
        <v>1037</v>
      </c>
    </row>
    <row r="43" spans="1:11" ht="15" customHeight="1" hidden="1">
      <c r="A43" s="49">
        <v>21</v>
      </c>
      <c r="B43" s="31"/>
      <c r="C43" s="7">
        <f>D43+E43</f>
        <v>2472</v>
      </c>
      <c r="D43" s="8">
        <v>1214</v>
      </c>
      <c r="E43" s="50">
        <v>1258</v>
      </c>
      <c r="F43" s="494">
        <v>51</v>
      </c>
      <c r="G43" s="463"/>
      <c r="H43" s="31"/>
      <c r="I43" s="7">
        <f>J43+K43</f>
        <v>1892</v>
      </c>
      <c r="J43" s="4">
        <v>969</v>
      </c>
      <c r="K43" s="4">
        <v>923</v>
      </c>
    </row>
    <row r="44" spans="1:11" ht="15" customHeight="1" hidden="1">
      <c r="A44" s="49">
        <v>22</v>
      </c>
      <c r="B44" s="31"/>
      <c r="C44" s="7">
        <f>D44+E44</f>
        <v>2311</v>
      </c>
      <c r="D44" s="8">
        <v>1207</v>
      </c>
      <c r="E44" s="50">
        <v>1104</v>
      </c>
      <c r="F44" s="494">
        <v>52</v>
      </c>
      <c r="G44" s="463"/>
      <c r="H44" s="31"/>
      <c r="I44" s="7">
        <f>J44+K44</f>
        <v>2018</v>
      </c>
      <c r="J44" s="4">
        <v>1018</v>
      </c>
      <c r="K44" s="4">
        <v>1000</v>
      </c>
    </row>
    <row r="45" spans="1:11" ht="15" customHeight="1" hidden="1">
      <c r="A45" s="49">
        <v>23</v>
      </c>
      <c r="B45" s="31"/>
      <c r="C45" s="7">
        <f>D45+E45</f>
        <v>2063</v>
      </c>
      <c r="D45" s="8">
        <v>1027</v>
      </c>
      <c r="E45" s="50">
        <v>1036</v>
      </c>
      <c r="F45" s="494">
        <v>53</v>
      </c>
      <c r="G45" s="463"/>
      <c r="H45" s="31"/>
      <c r="I45" s="7">
        <f>J45+K45</f>
        <v>2115</v>
      </c>
      <c r="J45" s="4">
        <v>1053</v>
      </c>
      <c r="K45" s="4">
        <v>1062</v>
      </c>
    </row>
    <row r="46" spans="1:11" ht="15" customHeight="1" hidden="1">
      <c r="A46" s="2">
        <v>24</v>
      </c>
      <c r="B46" s="28"/>
      <c r="C46" s="7">
        <f>D46+E46</f>
        <v>2155</v>
      </c>
      <c r="D46" s="8">
        <v>1140</v>
      </c>
      <c r="E46" s="50">
        <v>1015</v>
      </c>
      <c r="F46" s="494">
        <v>54</v>
      </c>
      <c r="G46" s="463"/>
      <c r="H46" s="28"/>
      <c r="I46" s="7">
        <f>J46+K46</f>
        <v>2391</v>
      </c>
      <c r="J46" s="8">
        <v>1212</v>
      </c>
      <c r="K46" s="8">
        <v>1179</v>
      </c>
    </row>
    <row r="47" spans="1:11" ht="5.25" customHeight="1" hidden="1" thickBot="1">
      <c r="A47" s="52"/>
      <c r="B47" s="53"/>
      <c r="C47" s="54"/>
      <c r="D47" s="45"/>
      <c r="E47" s="55"/>
      <c r="F47" s="56"/>
      <c r="G47" s="52"/>
      <c r="H47" s="53"/>
      <c r="I47" s="13"/>
      <c r="J47" s="13"/>
      <c r="K47" s="13"/>
    </row>
    <row r="48" spans="1:11" ht="13.5" hidden="1">
      <c r="A48" s="511" t="s">
        <v>77</v>
      </c>
      <c r="B48" s="511"/>
      <c r="C48" s="469"/>
      <c r="J48" s="470" t="s">
        <v>49</v>
      </c>
      <c r="K48" s="470"/>
    </row>
    <row r="49" ht="13.5" hidden="1"/>
    <row r="50" ht="13.5" hidden="1"/>
    <row r="51" ht="13.5" hidden="1"/>
    <row r="52" ht="13.5" hidden="1"/>
    <row r="53" ht="13.5" hidden="1"/>
    <row r="54" ht="13.5" hidden="1"/>
    <row r="55" spans="1:11" ht="26.2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1:11" ht="22.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</row>
    <row r="57" spans="1:11" ht="13.5">
      <c r="A57" s="513"/>
      <c r="B57" s="513"/>
      <c r="C57" s="513"/>
      <c r="D57" s="136"/>
      <c r="E57" s="136"/>
      <c r="F57" s="136"/>
      <c r="G57" s="136"/>
      <c r="H57" s="136"/>
      <c r="I57" s="464"/>
      <c r="J57" s="464"/>
      <c r="K57" s="464"/>
    </row>
    <row r="58" spans="1:11" ht="26.25" customHeight="1">
      <c r="A58" s="538" t="s">
        <v>62</v>
      </c>
      <c r="B58" s="540"/>
      <c r="C58" s="176" t="s">
        <v>63</v>
      </c>
      <c r="D58" s="177" t="s">
        <v>10</v>
      </c>
      <c r="E58" s="161" t="s">
        <v>11</v>
      </c>
      <c r="F58" s="503" t="s">
        <v>62</v>
      </c>
      <c r="G58" s="540"/>
      <c r="H58" s="540"/>
      <c r="I58" s="176" t="s">
        <v>63</v>
      </c>
      <c r="J58" s="177" t="s">
        <v>10</v>
      </c>
      <c r="K58" s="161" t="s">
        <v>11</v>
      </c>
    </row>
    <row r="59" spans="1:11" ht="5.25" customHeight="1">
      <c r="A59" s="43"/>
      <c r="B59" s="225"/>
      <c r="C59" s="43"/>
      <c r="D59" s="43"/>
      <c r="E59" s="43"/>
      <c r="F59" s="75"/>
      <c r="G59" s="43"/>
      <c r="H59" s="225"/>
      <c r="I59" s="43"/>
      <c r="J59" s="43"/>
      <c r="K59" s="43"/>
    </row>
    <row r="60" spans="1:11" ht="15" customHeight="1">
      <c r="A60" s="2" t="s">
        <v>78</v>
      </c>
      <c r="B60" s="230" t="s">
        <v>66</v>
      </c>
      <c r="C60" s="11">
        <f>SUM(C61:C65)</f>
        <v>12578</v>
      </c>
      <c r="D60" s="6">
        <f>SUM(D61:D65)</f>
        <v>6101</v>
      </c>
      <c r="E60" s="6">
        <f>SUM(E61:E65)</f>
        <v>6477</v>
      </c>
      <c r="F60" s="517" t="s">
        <v>79</v>
      </c>
      <c r="G60" s="518"/>
      <c r="H60" s="230" t="s">
        <v>66</v>
      </c>
      <c r="I60" s="6">
        <f>SUM(I61:I65)</f>
        <v>1846</v>
      </c>
      <c r="J60" s="6">
        <f>SUM(J61:J65)</f>
        <v>524</v>
      </c>
      <c r="K60" s="6">
        <f>SUM(K61:K65)</f>
        <v>1322</v>
      </c>
    </row>
    <row r="61" spans="1:11" ht="15" customHeight="1">
      <c r="A61" s="181">
        <v>55</v>
      </c>
      <c r="B61" s="157"/>
      <c r="C61" s="155">
        <f>D61+E61</f>
        <v>2593</v>
      </c>
      <c r="D61" s="142">
        <v>1318</v>
      </c>
      <c r="E61" s="142">
        <v>1275</v>
      </c>
      <c r="F61" s="515">
        <v>85</v>
      </c>
      <c r="G61" s="516"/>
      <c r="H61" s="157"/>
      <c r="I61" s="142">
        <f>J61+K61</f>
        <v>539</v>
      </c>
      <c r="J61" s="142">
        <v>158</v>
      </c>
      <c r="K61" s="142">
        <v>381</v>
      </c>
    </row>
    <row r="62" spans="1:11" ht="15" customHeight="1">
      <c r="A62" s="181">
        <v>56</v>
      </c>
      <c r="B62" s="157"/>
      <c r="C62" s="155">
        <f>D62+E62</f>
        <v>2570</v>
      </c>
      <c r="D62" s="142">
        <v>1265</v>
      </c>
      <c r="E62" s="142">
        <v>1305</v>
      </c>
      <c r="F62" s="515">
        <v>86</v>
      </c>
      <c r="G62" s="516"/>
      <c r="H62" s="157"/>
      <c r="I62" s="142">
        <f>J62+K62</f>
        <v>378</v>
      </c>
      <c r="J62" s="142">
        <v>107</v>
      </c>
      <c r="K62" s="142">
        <v>271</v>
      </c>
    </row>
    <row r="63" spans="1:11" ht="15" customHeight="1">
      <c r="A63" s="181">
        <v>57</v>
      </c>
      <c r="B63" s="157"/>
      <c r="C63" s="155">
        <f>D63+E63</f>
        <v>2853</v>
      </c>
      <c r="D63" s="142">
        <v>1328</v>
      </c>
      <c r="E63" s="142">
        <v>1525</v>
      </c>
      <c r="F63" s="515">
        <v>87</v>
      </c>
      <c r="G63" s="516"/>
      <c r="H63" s="157"/>
      <c r="I63" s="142">
        <f>J63+K63</f>
        <v>335</v>
      </c>
      <c r="J63" s="142">
        <v>100</v>
      </c>
      <c r="K63" s="142">
        <v>235</v>
      </c>
    </row>
    <row r="64" spans="1:11" ht="15" customHeight="1">
      <c r="A64" s="181">
        <v>58</v>
      </c>
      <c r="B64" s="157"/>
      <c r="C64" s="155">
        <f>D64+E64</f>
        <v>2699</v>
      </c>
      <c r="D64" s="142">
        <v>1328</v>
      </c>
      <c r="E64" s="142">
        <v>1371</v>
      </c>
      <c r="F64" s="515">
        <v>88</v>
      </c>
      <c r="G64" s="516"/>
      <c r="H64" s="157"/>
      <c r="I64" s="142">
        <f>J64+K64</f>
        <v>313</v>
      </c>
      <c r="J64" s="142">
        <v>93</v>
      </c>
      <c r="K64" s="142">
        <v>220</v>
      </c>
    </row>
    <row r="65" spans="1:11" ht="15" customHeight="1">
      <c r="A65" s="181">
        <v>59</v>
      </c>
      <c r="B65" s="157"/>
      <c r="C65" s="155">
        <f>D65+E65</f>
        <v>1863</v>
      </c>
      <c r="D65" s="142">
        <v>862</v>
      </c>
      <c r="E65" s="142">
        <v>1001</v>
      </c>
      <c r="F65" s="515">
        <v>89</v>
      </c>
      <c r="G65" s="516"/>
      <c r="H65" s="157"/>
      <c r="I65" s="142">
        <f>J65+K65</f>
        <v>281</v>
      </c>
      <c r="J65" s="142">
        <v>66</v>
      </c>
      <c r="K65" s="142">
        <v>215</v>
      </c>
    </row>
    <row r="66" spans="1:11" ht="3.75" customHeight="1">
      <c r="A66" s="2"/>
      <c r="B66" s="226"/>
      <c r="C66" s="11"/>
      <c r="D66" s="6"/>
      <c r="E66" s="6"/>
      <c r="F66" s="138"/>
      <c r="G66" s="2"/>
      <c r="H66" s="226"/>
      <c r="I66" s="6"/>
      <c r="J66" s="6"/>
      <c r="K66" s="6"/>
    </row>
    <row r="67" spans="1:11" ht="15" customHeight="1">
      <c r="A67" s="2" t="s">
        <v>80</v>
      </c>
      <c r="B67" s="226"/>
      <c r="C67" s="11">
        <f>SUM(C68:C72)</f>
        <v>11850</v>
      </c>
      <c r="D67" s="6">
        <f>SUM(D68:D72)</f>
        <v>5743</v>
      </c>
      <c r="E67" s="6">
        <f>SUM(E68:E72)</f>
        <v>6107</v>
      </c>
      <c r="F67" s="517" t="s">
        <v>81</v>
      </c>
      <c r="G67" s="518"/>
      <c r="H67" s="226"/>
      <c r="I67" s="6">
        <f>SUM(I68:I72)</f>
        <v>858</v>
      </c>
      <c r="J67" s="6">
        <f>SUM(J68:J72)</f>
        <v>240</v>
      </c>
      <c r="K67" s="6">
        <f>SUM(K68:K72)</f>
        <v>618</v>
      </c>
    </row>
    <row r="68" spans="1:11" ht="15" customHeight="1">
      <c r="A68" s="181">
        <v>60</v>
      </c>
      <c r="B68" s="157"/>
      <c r="C68" s="155">
        <f>D68+E68</f>
        <v>2061</v>
      </c>
      <c r="D68" s="142">
        <v>986</v>
      </c>
      <c r="E68" s="142">
        <v>1075</v>
      </c>
      <c r="F68" s="515">
        <v>90</v>
      </c>
      <c r="G68" s="516"/>
      <c r="H68" s="157"/>
      <c r="I68" s="142">
        <f>J68+K68</f>
        <v>247</v>
      </c>
      <c r="J68" s="142">
        <v>74</v>
      </c>
      <c r="K68" s="142">
        <v>173</v>
      </c>
    </row>
    <row r="69" spans="1:11" ht="15" customHeight="1">
      <c r="A69" s="181">
        <v>61</v>
      </c>
      <c r="B69" s="157"/>
      <c r="C69" s="155">
        <f>D69+E69</f>
        <v>2448</v>
      </c>
      <c r="D69" s="142">
        <v>1134</v>
      </c>
      <c r="E69" s="142">
        <v>1314</v>
      </c>
      <c r="F69" s="515">
        <v>91</v>
      </c>
      <c r="G69" s="516"/>
      <c r="H69" s="157"/>
      <c r="I69" s="142">
        <f>J69+K69</f>
        <v>221</v>
      </c>
      <c r="J69" s="142">
        <v>72</v>
      </c>
      <c r="K69" s="142">
        <v>149</v>
      </c>
    </row>
    <row r="70" spans="1:11" ht="15" customHeight="1">
      <c r="A70" s="181">
        <v>62</v>
      </c>
      <c r="B70" s="157"/>
      <c r="C70" s="155">
        <f>D70+E70</f>
        <v>2502</v>
      </c>
      <c r="D70" s="142">
        <v>1226</v>
      </c>
      <c r="E70" s="142">
        <v>1276</v>
      </c>
      <c r="F70" s="515">
        <v>92</v>
      </c>
      <c r="G70" s="516"/>
      <c r="H70" s="157"/>
      <c r="I70" s="142">
        <f>J70+K70</f>
        <v>153</v>
      </c>
      <c r="J70" s="142">
        <v>30</v>
      </c>
      <c r="K70" s="142">
        <v>123</v>
      </c>
    </row>
    <row r="71" spans="1:11" ht="15" customHeight="1">
      <c r="A71" s="181">
        <v>63</v>
      </c>
      <c r="B71" s="157"/>
      <c r="C71" s="155">
        <f>D71+E71</f>
        <v>2418</v>
      </c>
      <c r="D71" s="142">
        <v>1212</v>
      </c>
      <c r="E71" s="142">
        <v>1206</v>
      </c>
      <c r="F71" s="515">
        <v>93</v>
      </c>
      <c r="G71" s="516"/>
      <c r="H71" s="157"/>
      <c r="I71" s="142">
        <f>J71+K71</f>
        <v>138</v>
      </c>
      <c r="J71" s="142">
        <v>40</v>
      </c>
      <c r="K71" s="142">
        <v>98</v>
      </c>
    </row>
    <row r="72" spans="1:11" ht="15" customHeight="1">
      <c r="A72" s="181">
        <v>64</v>
      </c>
      <c r="B72" s="157"/>
      <c r="C72" s="155">
        <f>D72+E72</f>
        <v>2421</v>
      </c>
      <c r="D72" s="142">
        <v>1185</v>
      </c>
      <c r="E72" s="142">
        <v>1236</v>
      </c>
      <c r="F72" s="515">
        <v>94</v>
      </c>
      <c r="G72" s="516"/>
      <c r="H72" s="157"/>
      <c r="I72" s="142">
        <f>J72+K72</f>
        <v>99</v>
      </c>
      <c r="J72" s="142">
        <v>24</v>
      </c>
      <c r="K72" s="142">
        <v>75</v>
      </c>
    </row>
    <row r="73" spans="1:11" ht="3.75" customHeight="1">
      <c r="A73" s="2"/>
      <c r="B73" s="226"/>
      <c r="C73" s="11"/>
      <c r="D73" s="6"/>
      <c r="E73" s="6"/>
      <c r="F73" s="138"/>
      <c r="G73" s="2"/>
      <c r="H73" s="226"/>
      <c r="I73" s="6"/>
      <c r="J73" s="6"/>
      <c r="K73" s="6"/>
    </row>
    <row r="74" spans="1:11" ht="15" customHeight="1">
      <c r="A74" s="2" t="s">
        <v>82</v>
      </c>
      <c r="B74" s="226"/>
      <c r="C74" s="11">
        <f>SUM(C75:C79)</f>
        <v>10449</v>
      </c>
      <c r="D74" s="6">
        <f>SUM(D75:D79)</f>
        <v>5171</v>
      </c>
      <c r="E74" s="6">
        <f>SUM(E75:E79)</f>
        <v>5278</v>
      </c>
      <c r="F74" s="517" t="s">
        <v>83</v>
      </c>
      <c r="G74" s="518"/>
      <c r="H74" s="226"/>
      <c r="I74" s="6">
        <f>SUM(I75:I79)</f>
        <v>218</v>
      </c>
      <c r="J74" s="6">
        <f>SUM(J75:J79)</f>
        <v>43</v>
      </c>
      <c r="K74" s="6">
        <f>SUM(K75:K79)</f>
        <v>175</v>
      </c>
    </row>
    <row r="75" spans="1:11" ht="15" customHeight="1">
      <c r="A75" s="181">
        <v>65</v>
      </c>
      <c r="B75" s="157"/>
      <c r="C75" s="155">
        <f>D75+E75</f>
        <v>2203</v>
      </c>
      <c r="D75" s="142">
        <v>1077</v>
      </c>
      <c r="E75" s="142">
        <v>1126</v>
      </c>
      <c r="F75" s="515">
        <v>95</v>
      </c>
      <c r="G75" s="516"/>
      <c r="H75" s="157"/>
      <c r="I75" s="142">
        <f>J75+K75</f>
        <v>79</v>
      </c>
      <c r="J75" s="142">
        <v>18</v>
      </c>
      <c r="K75" s="142">
        <v>61</v>
      </c>
    </row>
    <row r="76" spans="1:11" ht="15" customHeight="1">
      <c r="A76" s="181">
        <v>66</v>
      </c>
      <c r="B76" s="157"/>
      <c r="C76" s="155">
        <f>D76+E76</f>
        <v>1976</v>
      </c>
      <c r="D76" s="142">
        <v>933</v>
      </c>
      <c r="E76" s="142">
        <v>1043</v>
      </c>
      <c r="F76" s="515">
        <v>96</v>
      </c>
      <c r="G76" s="516"/>
      <c r="H76" s="157"/>
      <c r="I76" s="142">
        <f>J76+K76</f>
        <v>59</v>
      </c>
      <c r="J76" s="142">
        <v>9</v>
      </c>
      <c r="K76" s="142">
        <v>50</v>
      </c>
    </row>
    <row r="77" spans="1:11" ht="15" customHeight="1">
      <c r="A77" s="181">
        <v>67</v>
      </c>
      <c r="B77" s="157"/>
      <c r="C77" s="155">
        <f>D77+E77</f>
        <v>2113</v>
      </c>
      <c r="D77" s="142">
        <v>1028</v>
      </c>
      <c r="E77" s="142">
        <v>1085</v>
      </c>
      <c r="F77" s="515">
        <v>97</v>
      </c>
      <c r="G77" s="516"/>
      <c r="H77" s="157"/>
      <c r="I77" s="142">
        <f>J77+K77</f>
        <v>38</v>
      </c>
      <c r="J77" s="142">
        <v>7</v>
      </c>
      <c r="K77" s="142">
        <v>31</v>
      </c>
    </row>
    <row r="78" spans="1:11" ht="15" customHeight="1">
      <c r="A78" s="181">
        <v>68</v>
      </c>
      <c r="B78" s="157"/>
      <c r="C78" s="155">
        <f>D78+E78</f>
        <v>2038</v>
      </c>
      <c r="D78" s="142">
        <v>1026</v>
      </c>
      <c r="E78" s="142">
        <v>1012</v>
      </c>
      <c r="F78" s="515">
        <v>98</v>
      </c>
      <c r="G78" s="516"/>
      <c r="H78" s="157"/>
      <c r="I78" s="142">
        <f>J78+K78</f>
        <v>25</v>
      </c>
      <c r="J78" s="142">
        <v>4</v>
      </c>
      <c r="K78" s="142">
        <v>21</v>
      </c>
    </row>
    <row r="79" spans="1:11" ht="15" customHeight="1">
      <c r="A79" s="181">
        <v>69</v>
      </c>
      <c r="B79" s="157"/>
      <c r="C79" s="155">
        <f>D79+E79</f>
        <v>2119</v>
      </c>
      <c r="D79" s="142">
        <v>1107</v>
      </c>
      <c r="E79" s="142">
        <v>1012</v>
      </c>
      <c r="F79" s="515">
        <v>99</v>
      </c>
      <c r="G79" s="516"/>
      <c r="H79" s="157"/>
      <c r="I79" s="142">
        <f>J79+K79</f>
        <v>17</v>
      </c>
      <c r="J79" s="142">
        <v>5</v>
      </c>
      <c r="K79" s="142">
        <v>12</v>
      </c>
    </row>
    <row r="80" spans="1:11" ht="3.75" customHeight="1">
      <c r="A80" s="2"/>
      <c r="B80" s="226"/>
      <c r="C80" s="11"/>
      <c r="D80" s="6"/>
      <c r="E80" s="6"/>
      <c r="F80" s="232"/>
      <c r="G80" s="28"/>
      <c r="H80" s="226"/>
      <c r="I80" s="6"/>
      <c r="J80" s="6"/>
      <c r="K80" s="6"/>
    </row>
    <row r="81" spans="1:11" ht="15" customHeight="1">
      <c r="A81" s="2" t="s">
        <v>84</v>
      </c>
      <c r="B81" s="226"/>
      <c r="C81" s="11">
        <f>SUM(C82:C86)</f>
        <v>8557</v>
      </c>
      <c r="D81" s="6">
        <f>SUM(D82:D86)</f>
        <v>4183</v>
      </c>
      <c r="E81" s="6">
        <f>SUM(E82:E86)</f>
        <v>4374</v>
      </c>
      <c r="F81" s="517" t="s">
        <v>85</v>
      </c>
      <c r="G81" s="518"/>
      <c r="H81" s="502"/>
      <c r="I81" s="6">
        <f>J81+K81</f>
        <v>23</v>
      </c>
      <c r="J81" s="6">
        <v>3</v>
      </c>
      <c r="K81" s="6">
        <v>20</v>
      </c>
    </row>
    <row r="82" spans="1:11" ht="15" customHeight="1">
      <c r="A82" s="181">
        <v>70</v>
      </c>
      <c r="B82" s="157"/>
      <c r="C82" s="155">
        <f>D82+E82</f>
        <v>2147</v>
      </c>
      <c r="D82" s="142">
        <v>1109</v>
      </c>
      <c r="E82" s="142">
        <v>1038</v>
      </c>
      <c r="F82" s="515"/>
      <c r="G82" s="516"/>
      <c r="H82" s="462"/>
      <c r="I82" s="142"/>
      <c r="J82" s="142"/>
      <c r="K82" s="142"/>
    </row>
    <row r="83" spans="1:11" ht="15" customHeight="1">
      <c r="A83" s="181">
        <v>71</v>
      </c>
      <c r="B83" s="157"/>
      <c r="C83" s="155">
        <f>D83+E83</f>
        <v>1756</v>
      </c>
      <c r="D83" s="142">
        <v>864</v>
      </c>
      <c r="E83" s="142">
        <v>892</v>
      </c>
      <c r="F83" s="515" t="s">
        <v>86</v>
      </c>
      <c r="G83" s="516"/>
      <c r="H83" s="462"/>
      <c r="I83" s="155">
        <f>J83+K83</f>
        <v>3</v>
      </c>
      <c r="J83" s="155">
        <v>1</v>
      </c>
      <c r="K83" s="155">
        <v>2</v>
      </c>
    </row>
    <row r="84" spans="1:11" ht="15" customHeight="1">
      <c r="A84" s="181">
        <v>72</v>
      </c>
      <c r="B84" s="157"/>
      <c r="C84" s="155">
        <f>D84+E84</f>
        <v>1668</v>
      </c>
      <c r="D84" s="142">
        <v>806</v>
      </c>
      <c r="E84" s="142">
        <v>862</v>
      </c>
      <c r="F84" s="466" t="s">
        <v>87</v>
      </c>
      <c r="G84" s="467"/>
      <c r="H84" s="468"/>
      <c r="I84" s="233"/>
      <c r="J84" s="233"/>
      <c r="K84" s="233"/>
    </row>
    <row r="85" spans="1:11" ht="15" customHeight="1">
      <c r="A85" s="181">
        <v>73</v>
      </c>
      <c r="B85" s="157"/>
      <c r="C85" s="155">
        <f>D85+E85</f>
        <v>1539</v>
      </c>
      <c r="D85" s="142">
        <v>732</v>
      </c>
      <c r="E85" s="142">
        <v>807</v>
      </c>
      <c r="F85" s="234"/>
      <c r="G85" s="487" t="s">
        <v>88</v>
      </c>
      <c r="H85" s="488"/>
      <c r="I85" s="142">
        <f>J85+K85</f>
        <v>22360</v>
      </c>
      <c r="J85" s="142">
        <f>D13+D20+D27</f>
        <v>11321</v>
      </c>
      <c r="K85" s="142">
        <f>E13+E20+E27</f>
        <v>11039</v>
      </c>
    </row>
    <row r="86" spans="1:11" ht="15" customHeight="1">
      <c r="A86" s="181">
        <v>74</v>
      </c>
      <c r="B86" s="157"/>
      <c r="C86" s="155">
        <f>D86+E86</f>
        <v>1447</v>
      </c>
      <c r="D86" s="142">
        <v>672</v>
      </c>
      <c r="E86" s="142">
        <v>775</v>
      </c>
      <c r="F86" s="234"/>
      <c r="G86" s="487" t="s">
        <v>89</v>
      </c>
      <c r="H86" s="488"/>
      <c r="I86" s="142">
        <f>J86+K86</f>
        <v>119285</v>
      </c>
      <c r="J86" s="142">
        <f>D34+D41+J6+J13+J20+J27+J34+J41+D60+D67</f>
        <v>60652</v>
      </c>
      <c r="K86" s="142">
        <f>E34+E41+K6+K13+K20+K27+K34+K41+E60+E67</f>
        <v>58633</v>
      </c>
    </row>
    <row r="87" spans="1:11" ht="3.75" customHeight="1">
      <c r="A87" s="2"/>
      <c r="B87" s="226"/>
      <c r="C87" s="11"/>
      <c r="D87" s="6"/>
      <c r="E87" s="6"/>
      <c r="F87" s="517"/>
      <c r="G87" s="487" t="s">
        <v>90</v>
      </c>
      <c r="H87" s="488"/>
      <c r="I87" s="485">
        <f>C74+C81+C88+C95+I60+I67+I74+I81</f>
        <v>30918</v>
      </c>
      <c r="J87" s="485">
        <f>D74+D81+D88+D95+J60+J67+J74+J81</f>
        <v>13915</v>
      </c>
      <c r="K87" s="485">
        <f>E74+E81+E88+E95+K60+K67+K74+K81</f>
        <v>17003</v>
      </c>
    </row>
    <row r="88" spans="1:11" ht="15" customHeight="1">
      <c r="A88" s="2" t="s">
        <v>91</v>
      </c>
      <c r="B88" s="226"/>
      <c r="C88" s="11">
        <f>SUM(C89:C93)</f>
        <v>5627</v>
      </c>
      <c r="D88" s="6">
        <f>SUM(D89:D93)</f>
        <v>2552</v>
      </c>
      <c r="E88" s="6">
        <f>SUM(E89:E93)</f>
        <v>3075</v>
      </c>
      <c r="F88" s="517"/>
      <c r="G88" s="487"/>
      <c r="H88" s="488"/>
      <c r="I88" s="485"/>
      <c r="J88" s="485"/>
      <c r="K88" s="485"/>
    </row>
    <row r="89" spans="1:11" ht="15" customHeight="1">
      <c r="A89" s="181">
        <v>75</v>
      </c>
      <c r="B89" s="157"/>
      <c r="C89" s="155">
        <f>D89+E89</f>
        <v>1303</v>
      </c>
      <c r="D89" s="142">
        <v>601</v>
      </c>
      <c r="E89" s="142">
        <v>702</v>
      </c>
      <c r="F89" s="234"/>
      <c r="G89" s="489" t="s">
        <v>256</v>
      </c>
      <c r="H89" s="490"/>
      <c r="I89" s="142">
        <f>J89+K89</f>
        <v>11912</v>
      </c>
      <c r="J89" s="142">
        <f>D88+D95+J60+J67+J74+J81</f>
        <v>4561</v>
      </c>
      <c r="K89" s="142">
        <f>E88+E95+K60+K67+K74+K81</f>
        <v>7351</v>
      </c>
    </row>
    <row r="90" spans="1:11" ht="15" customHeight="1">
      <c r="A90" s="181">
        <v>76</v>
      </c>
      <c r="B90" s="157"/>
      <c r="C90" s="155">
        <f>D90+E90</f>
        <v>1211</v>
      </c>
      <c r="D90" s="142">
        <v>573</v>
      </c>
      <c r="E90" s="142">
        <v>638</v>
      </c>
      <c r="F90" s="234"/>
      <c r="G90" s="489" t="s">
        <v>257</v>
      </c>
      <c r="H90" s="490"/>
      <c r="I90" s="142">
        <f>J90+K90</f>
        <v>2945</v>
      </c>
      <c r="J90" s="142">
        <f>J60+J67+J74+J81</f>
        <v>810</v>
      </c>
      <c r="K90" s="142">
        <f>K60+K67+K74+K81</f>
        <v>2135</v>
      </c>
    </row>
    <row r="91" spans="1:11" ht="15" customHeight="1">
      <c r="A91" s="181">
        <v>77</v>
      </c>
      <c r="B91" s="157"/>
      <c r="C91" s="155">
        <f>D91+E91</f>
        <v>1183</v>
      </c>
      <c r="D91" s="142">
        <v>543</v>
      </c>
      <c r="E91" s="142">
        <v>640</v>
      </c>
      <c r="F91" s="465" t="s">
        <v>92</v>
      </c>
      <c r="G91" s="487"/>
      <c r="H91" s="488"/>
      <c r="I91" s="235"/>
      <c r="J91" s="235"/>
      <c r="K91" s="235"/>
    </row>
    <row r="92" spans="1:11" ht="15" customHeight="1">
      <c r="A92" s="181">
        <v>78</v>
      </c>
      <c r="B92" s="157"/>
      <c r="C92" s="155">
        <f>D92+E92</f>
        <v>1044</v>
      </c>
      <c r="D92" s="142">
        <v>490</v>
      </c>
      <c r="E92" s="142">
        <v>554</v>
      </c>
      <c r="F92" s="154"/>
      <c r="G92" s="487" t="s">
        <v>88</v>
      </c>
      <c r="H92" s="488"/>
      <c r="I92" s="236">
        <f>I85/C6*100</f>
        <v>12.957361241496008</v>
      </c>
      <c r="J92" s="236">
        <f>J85/D6*100</f>
        <v>13.180966130703583</v>
      </c>
      <c r="K92" s="236">
        <f>K85/E6*100</f>
        <v>12.735789194365289</v>
      </c>
    </row>
    <row r="93" spans="1:11" ht="15" customHeight="1">
      <c r="A93" s="181">
        <v>79</v>
      </c>
      <c r="B93" s="157"/>
      <c r="C93" s="155">
        <f>D93+E93</f>
        <v>886</v>
      </c>
      <c r="D93" s="142">
        <v>345</v>
      </c>
      <c r="E93" s="142">
        <v>541</v>
      </c>
      <c r="F93" s="154"/>
      <c r="G93" s="487" t="s">
        <v>89</v>
      </c>
      <c r="H93" s="488"/>
      <c r="I93" s="236">
        <f>I86/C6*100</f>
        <v>69.12427708818655</v>
      </c>
      <c r="J93" s="236">
        <f>J86/D6*100</f>
        <v>70.61672623968146</v>
      </c>
      <c r="K93" s="236">
        <f>K86/E6*100</f>
        <v>67.64539612584653</v>
      </c>
    </row>
    <row r="94" spans="1:11" ht="3.75" customHeight="1">
      <c r="A94" s="2"/>
      <c r="B94" s="226"/>
      <c r="C94" s="11"/>
      <c r="D94" s="6"/>
      <c r="E94" s="6"/>
      <c r="F94" s="515"/>
      <c r="G94" s="487" t="s">
        <v>90</v>
      </c>
      <c r="H94" s="488"/>
      <c r="I94" s="486">
        <f>I87/C6*100</f>
        <v>17.916623205034597</v>
      </c>
      <c r="J94" s="486">
        <f>J87/D6*100</f>
        <v>16.20114333616645</v>
      </c>
      <c r="K94" s="486">
        <f>K87/E6*100</f>
        <v>19.616507262595615</v>
      </c>
    </row>
    <row r="95" spans="1:11" ht="15" customHeight="1">
      <c r="A95" s="2" t="s">
        <v>93</v>
      </c>
      <c r="B95" s="226"/>
      <c r="C95" s="11">
        <f>SUM(C96:C100)</f>
        <v>3340</v>
      </c>
      <c r="D95" s="6">
        <f>SUM(D96:D100)</f>
        <v>1199</v>
      </c>
      <c r="E95" s="6">
        <f>SUM(E96:E100)</f>
        <v>2141</v>
      </c>
      <c r="F95" s="515"/>
      <c r="G95" s="487"/>
      <c r="H95" s="488"/>
      <c r="I95" s="486"/>
      <c r="J95" s="486"/>
      <c r="K95" s="486"/>
    </row>
    <row r="96" spans="1:11" ht="15" customHeight="1">
      <c r="A96" s="181">
        <v>80</v>
      </c>
      <c r="B96" s="157"/>
      <c r="C96" s="155">
        <f>D96+E96</f>
        <v>835</v>
      </c>
      <c r="D96" s="142">
        <v>360</v>
      </c>
      <c r="E96" s="142">
        <v>475</v>
      </c>
      <c r="F96" s="234"/>
      <c r="G96" s="489" t="s">
        <v>256</v>
      </c>
      <c r="H96" s="490"/>
      <c r="I96" s="236">
        <f>I89/C6*100</f>
        <v>6.902866149762989</v>
      </c>
      <c r="J96" s="236">
        <f>J89/D6*100</f>
        <v>5.31034241870321</v>
      </c>
      <c r="K96" s="236">
        <f>K89/E6*100</f>
        <v>8.480911891274502</v>
      </c>
    </row>
    <row r="97" spans="1:11" ht="15" customHeight="1">
      <c r="A97" s="181">
        <v>81</v>
      </c>
      <c r="B97" s="157"/>
      <c r="C97" s="155">
        <f>D97+E97</f>
        <v>742</v>
      </c>
      <c r="D97" s="142">
        <v>275</v>
      </c>
      <c r="E97" s="142">
        <v>467</v>
      </c>
      <c r="F97" s="234"/>
      <c r="G97" s="489" t="s">
        <v>257</v>
      </c>
      <c r="H97" s="490"/>
      <c r="I97" s="236">
        <f>I90/C6*100</f>
        <v>1.7065934193294159</v>
      </c>
      <c r="J97" s="236">
        <f>J90/D6*100</f>
        <v>0.9430776933018198</v>
      </c>
      <c r="K97" s="236">
        <f>K90/E6*100</f>
        <v>2.4631678530636734</v>
      </c>
    </row>
    <row r="98" spans="1:11" ht="15" customHeight="1">
      <c r="A98" s="181">
        <v>82</v>
      </c>
      <c r="B98" s="157"/>
      <c r="C98" s="155">
        <f>D98+E98</f>
        <v>637</v>
      </c>
      <c r="D98" s="142">
        <v>199</v>
      </c>
      <c r="E98" s="142">
        <v>438</v>
      </c>
      <c r="F98" s="465"/>
      <c r="G98" s="487"/>
      <c r="H98" s="488"/>
      <c r="I98" s="235"/>
      <c r="J98" s="235"/>
      <c r="K98" s="235"/>
    </row>
    <row r="99" spans="1:11" ht="15" customHeight="1">
      <c r="A99" s="181">
        <v>83</v>
      </c>
      <c r="B99" s="157"/>
      <c r="C99" s="155">
        <f>D99+E99</f>
        <v>541</v>
      </c>
      <c r="D99" s="142">
        <v>186</v>
      </c>
      <c r="E99" s="142">
        <v>355</v>
      </c>
      <c r="F99" s="465" t="s">
        <v>94</v>
      </c>
      <c r="G99" s="487"/>
      <c r="H99" s="488"/>
      <c r="I99" s="237">
        <v>41.9</v>
      </c>
      <c r="J99" s="237">
        <v>41</v>
      </c>
      <c r="K99" s="237">
        <v>42.8</v>
      </c>
    </row>
    <row r="100" spans="1:11" ht="15" customHeight="1">
      <c r="A100" s="181">
        <v>84</v>
      </c>
      <c r="B100" s="157"/>
      <c r="C100" s="155">
        <f>D100+E100</f>
        <v>585</v>
      </c>
      <c r="D100" s="142">
        <v>179</v>
      </c>
      <c r="E100" s="142">
        <v>406</v>
      </c>
      <c r="F100" s="465" t="s">
        <v>95</v>
      </c>
      <c r="G100" s="487"/>
      <c r="H100" s="488"/>
      <c r="I100" s="237">
        <v>40.5</v>
      </c>
      <c r="J100" s="237">
        <v>39.9</v>
      </c>
      <c r="K100" s="237">
        <v>41.4</v>
      </c>
    </row>
    <row r="101" spans="1:11" ht="7.5" customHeight="1">
      <c r="A101" s="228"/>
      <c r="B101" s="229"/>
      <c r="C101" s="11"/>
      <c r="D101" s="11"/>
      <c r="E101" s="11"/>
      <c r="F101" s="145"/>
      <c r="G101" s="110"/>
      <c r="H101" s="210"/>
      <c r="I101" s="231"/>
      <c r="J101" s="231"/>
      <c r="K101" s="231"/>
    </row>
    <row r="102" spans="1:11" ht="13.5">
      <c r="A102" s="167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</row>
    <row r="105" ht="14.25" customHeight="1"/>
    <row r="106" ht="14.25" customHeight="1"/>
    <row r="107" ht="14.25" customHeight="1"/>
    <row r="108" ht="14.25" customHeight="1"/>
    <row r="109" ht="13.5" customHeight="1"/>
  </sheetData>
  <mergeCells count="93">
    <mergeCell ref="A1:K1"/>
    <mergeCell ref="F15:G15"/>
    <mergeCell ref="F5:G5"/>
    <mergeCell ref="F7:G7"/>
    <mergeCell ref="F8:G8"/>
    <mergeCell ref="F9:G9"/>
    <mergeCell ref="F10:G10"/>
    <mergeCell ref="F11:G11"/>
    <mergeCell ref="F13:G13"/>
    <mergeCell ref="A2:K2"/>
    <mergeCell ref="A48:C48"/>
    <mergeCell ref="J48:K48"/>
    <mergeCell ref="J3:K3"/>
    <mergeCell ref="A4:B4"/>
    <mergeCell ref="A6:B6"/>
    <mergeCell ref="F6:G6"/>
    <mergeCell ref="F4:H4"/>
    <mergeCell ref="F14:G14"/>
    <mergeCell ref="F16:G16"/>
    <mergeCell ref="F17:G17"/>
    <mergeCell ref="F100:H100"/>
    <mergeCell ref="F91:H91"/>
    <mergeCell ref="F83:H83"/>
    <mergeCell ref="F84:H84"/>
    <mergeCell ref="F98:H98"/>
    <mergeCell ref="G85:H85"/>
    <mergeCell ref="G86:H86"/>
    <mergeCell ref="G89:H89"/>
    <mergeCell ref="F99:H99"/>
    <mergeCell ref="G96:H96"/>
    <mergeCell ref="I57:K57"/>
    <mergeCell ref="F24:G24"/>
    <mergeCell ref="F27:G27"/>
    <mergeCell ref="F28:G28"/>
    <mergeCell ref="F29:G29"/>
    <mergeCell ref="F36:G36"/>
    <mergeCell ref="F37:G37"/>
    <mergeCell ref="F38:G38"/>
    <mergeCell ref="F32:G32"/>
    <mergeCell ref="F25:G25"/>
    <mergeCell ref="F18:G18"/>
    <mergeCell ref="F20:G20"/>
    <mergeCell ref="F21:G21"/>
    <mergeCell ref="F46:G46"/>
    <mergeCell ref="F22:G22"/>
    <mergeCell ref="F23:G23"/>
    <mergeCell ref="F31:G31"/>
    <mergeCell ref="F30:G30"/>
    <mergeCell ref="F42:G42"/>
    <mergeCell ref="F43:G43"/>
    <mergeCell ref="F44:G44"/>
    <mergeCell ref="F45:G45"/>
    <mergeCell ref="F34:G34"/>
    <mergeCell ref="F35:G35"/>
    <mergeCell ref="F39:G39"/>
    <mergeCell ref="F41:G41"/>
    <mergeCell ref="A57:C57"/>
    <mergeCell ref="F60:G60"/>
    <mergeCell ref="F62:G62"/>
    <mergeCell ref="F63:G63"/>
    <mergeCell ref="A58:B58"/>
    <mergeCell ref="F58:H58"/>
    <mergeCell ref="F64:G64"/>
    <mergeCell ref="F61:G61"/>
    <mergeCell ref="F65:G65"/>
    <mergeCell ref="F67:G67"/>
    <mergeCell ref="F68:G68"/>
    <mergeCell ref="F69:G69"/>
    <mergeCell ref="F70:G70"/>
    <mergeCell ref="F71:G71"/>
    <mergeCell ref="F72:G72"/>
    <mergeCell ref="F74:G74"/>
    <mergeCell ref="F75:G75"/>
    <mergeCell ref="F76:G76"/>
    <mergeCell ref="F77:G77"/>
    <mergeCell ref="F78:G78"/>
    <mergeCell ref="F79:G79"/>
    <mergeCell ref="F82:H82"/>
    <mergeCell ref="G87:H88"/>
    <mergeCell ref="F81:H81"/>
    <mergeCell ref="F87:F88"/>
    <mergeCell ref="G97:H97"/>
    <mergeCell ref="G92:H92"/>
    <mergeCell ref="G93:H93"/>
    <mergeCell ref="G94:H95"/>
    <mergeCell ref="G90:H90"/>
    <mergeCell ref="F94:F95"/>
    <mergeCell ref="K87:K88"/>
    <mergeCell ref="I94:I95"/>
    <mergeCell ref="J94:J95"/>
    <mergeCell ref="I87:I88"/>
    <mergeCell ref="J87:J88"/>
    <mergeCell ref="K94:K95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&amp;R&amp;8人　口　　　　43
（ 国勢調査 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102"/>
  <sheetViews>
    <sheetView workbookViewId="0" topLeftCell="A55">
      <selection activeCell="N74" sqref="N74"/>
    </sheetView>
  </sheetViews>
  <sheetFormatPr defaultColWidth="9.00390625" defaultRowHeight="13.5"/>
  <cols>
    <col min="1" max="1" width="8.75390625" style="0" customWidth="1"/>
    <col min="2" max="2" width="3.125" style="0" customWidth="1"/>
    <col min="3" max="5" width="10.00390625" style="0" customWidth="1"/>
    <col min="6" max="6" width="3.125" style="0" customWidth="1"/>
    <col min="7" max="7" width="6.875" style="0" customWidth="1"/>
    <col min="8" max="8" width="3.125" style="0" customWidth="1"/>
    <col min="9" max="11" width="10.00390625" style="0" customWidth="1"/>
  </cols>
  <sheetData>
    <row r="1" spans="1:11" ht="26.25" customHeight="1" hidden="1">
      <c r="A1" s="508"/>
      <c r="B1" s="508"/>
      <c r="C1" s="508"/>
      <c r="D1" s="508"/>
      <c r="E1" s="508"/>
      <c r="F1" s="508"/>
      <c r="G1" s="508"/>
      <c r="H1" s="508"/>
      <c r="I1" s="508"/>
      <c r="J1" s="508"/>
      <c r="K1" s="508"/>
    </row>
    <row r="2" spans="1:11" ht="22.5" customHeight="1" hidden="1">
      <c r="A2" s="509" t="s">
        <v>61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</row>
    <row r="3" spans="10:11" ht="14.25" hidden="1" thickBot="1">
      <c r="J3" s="471" t="s">
        <v>255</v>
      </c>
      <c r="K3" s="471"/>
    </row>
    <row r="4" spans="1:11" ht="26.25" customHeight="1" hidden="1">
      <c r="A4" s="478" t="s">
        <v>62</v>
      </c>
      <c r="B4" s="479"/>
      <c r="C4" s="1" t="s">
        <v>63</v>
      </c>
      <c r="D4" s="1" t="s">
        <v>10</v>
      </c>
      <c r="E4" s="42" t="s">
        <v>11</v>
      </c>
      <c r="F4" s="480" t="s">
        <v>62</v>
      </c>
      <c r="G4" s="478"/>
      <c r="H4" s="479"/>
      <c r="I4" s="1" t="s">
        <v>63</v>
      </c>
      <c r="J4" s="1" t="s">
        <v>10</v>
      </c>
      <c r="K4" s="42" t="s">
        <v>11</v>
      </c>
    </row>
    <row r="5" spans="1:11" ht="5.25" customHeight="1" hidden="1">
      <c r="A5" s="43"/>
      <c r="B5" s="43"/>
      <c r="C5" s="44"/>
      <c r="D5" s="46"/>
      <c r="E5" s="47"/>
      <c r="F5" s="472"/>
      <c r="G5" s="473"/>
      <c r="H5" s="43"/>
      <c r="I5" s="44"/>
      <c r="J5" s="43"/>
      <c r="K5" s="43"/>
    </row>
    <row r="6" spans="1:11" ht="15" customHeight="1" hidden="1">
      <c r="A6" s="463" t="s">
        <v>64</v>
      </c>
      <c r="B6" s="495"/>
      <c r="C6" s="7">
        <f>C13+C20+C27+C34+C41+I6+I13+I20+I27+I34+I41+C60+C67+C74+C81+C88+C95+I60+I67+I74+I81+I83</f>
        <v>172566</v>
      </c>
      <c r="D6" s="8">
        <f>D13+D20+D27+D34+D41+J6+J13+J20+J27+J34+J41+D60+D67+D74+D81+D88+D95+J60+J67+J74+J81+J83</f>
        <v>85889</v>
      </c>
      <c r="E6" s="50">
        <f>E13+E20+E27+E34+E41+K6+K13+K20+K27+K34+K41+E60+E67+E74+E81+E88+E95+K60+K67+K74+K81+K83</f>
        <v>86677</v>
      </c>
      <c r="F6" s="494" t="s">
        <v>65</v>
      </c>
      <c r="G6" s="518"/>
      <c r="H6" s="31" t="s">
        <v>66</v>
      </c>
      <c r="I6" s="7">
        <f>SUM(I7:I11)</f>
        <v>12141</v>
      </c>
      <c r="J6" s="4">
        <f>SUM(J7:J11)</f>
        <v>6217</v>
      </c>
      <c r="K6" s="4">
        <f>SUM(K7:K11)</f>
        <v>5924</v>
      </c>
    </row>
    <row r="7" spans="1:11" ht="15" customHeight="1" hidden="1">
      <c r="A7" s="31"/>
      <c r="B7" s="31"/>
      <c r="C7" s="7"/>
      <c r="D7" s="8"/>
      <c r="E7" s="50"/>
      <c r="F7" s="494">
        <v>25</v>
      </c>
      <c r="G7" s="463"/>
      <c r="H7" s="31"/>
      <c r="I7" s="7">
        <f>J7+K7</f>
        <v>2353</v>
      </c>
      <c r="J7" s="4">
        <v>1218</v>
      </c>
      <c r="K7" s="4">
        <v>1135</v>
      </c>
    </row>
    <row r="8" spans="1:11" ht="15" customHeight="1" hidden="1">
      <c r="A8" s="31"/>
      <c r="B8" s="31"/>
      <c r="C8" s="7"/>
      <c r="D8" s="8"/>
      <c r="E8" s="50"/>
      <c r="F8" s="494">
        <v>26</v>
      </c>
      <c r="G8" s="463"/>
      <c r="H8" s="31"/>
      <c r="I8" s="7">
        <f>J8+K8</f>
        <v>2189</v>
      </c>
      <c r="J8" s="4">
        <v>1118</v>
      </c>
      <c r="K8" s="4">
        <v>1071</v>
      </c>
    </row>
    <row r="9" spans="1:11" ht="15" customHeight="1" hidden="1">
      <c r="A9" s="31"/>
      <c r="B9" s="31"/>
      <c r="C9" s="7"/>
      <c r="D9" s="8"/>
      <c r="E9" s="50"/>
      <c r="F9" s="494">
        <v>27</v>
      </c>
      <c r="G9" s="463"/>
      <c r="H9" s="31"/>
      <c r="I9" s="7">
        <f>J9+K9</f>
        <v>2477</v>
      </c>
      <c r="J9" s="4">
        <v>1282</v>
      </c>
      <c r="K9" s="4">
        <v>1195</v>
      </c>
    </row>
    <row r="10" spans="1:11" ht="15" customHeight="1" hidden="1">
      <c r="A10" s="31"/>
      <c r="B10" s="31"/>
      <c r="C10" s="7"/>
      <c r="D10" s="8"/>
      <c r="E10" s="50"/>
      <c r="F10" s="494">
        <v>28</v>
      </c>
      <c r="G10" s="463"/>
      <c r="H10" s="31"/>
      <c r="I10" s="7">
        <f>J10+K10</f>
        <v>2502</v>
      </c>
      <c r="J10" s="4">
        <v>1239</v>
      </c>
      <c r="K10" s="4">
        <v>1263</v>
      </c>
    </row>
    <row r="11" spans="1:11" ht="15" customHeight="1" hidden="1">
      <c r="A11" s="31"/>
      <c r="B11" s="31"/>
      <c r="C11" s="7"/>
      <c r="D11" s="8"/>
      <c r="E11" s="50"/>
      <c r="F11" s="494">
        <v>29</v>
      </c>
      <c r="G11" s="463"/>
      <c r="H11" s="31"/>
      <c r="I11" s="7">
        <f>J11+K11</f>
        <v>2620</v>
      </c>
      <c r="J11" s="4">
        <v>1360</v>
      </c>
      <c r="K11" s="4">
        <v>1260</v>
      </c>
    </row>
    <row r="12" spans="1:11" ht="3.75" customHeight="1" hidden="1">
      <c r="A12" s="31"/>
      <c r="B12" s="31"/>
      <c r="C12" s="7"/>
      <c r="D12" s="8"/>
      <c r="E12" s="50"/>
      <c r="F12" s="49"/>
      <c r="G12" s="49"/>
      <c r="H12" s="31"/>
      <c r="I12" s="7"/>
      <c r="J12" s="4"/>
      <c r="K12" s="4"/>
    </row>
    <row r="13" spans="1:11" ht="15" customHeight="1" hidden="1">
      <c r="A13" s="49" t="s">
        <v>67</v>
      </c>
      <c r="B13" s="31" t="s">
        <v>66</v>
      </c>
      <c r="C13" s="7">
        <f>SUM(C14:C18)</f>
        <v>7583</v>
      </c>
      <c r="D13" s="8">
        <f>SUM(D14:D18)</f>
        <v>3836</v>
      </c>
      <c r="E13" s="50">
        <f>SUM(E14:E18)</f>
        <v>3747</v>
      </c>
      <c r="F13" s="494" t="s">
        <v>68</v>
      </c>
      <c r="G13" s="463"/>
      <c r="H13" s="31"/>
      <c r="I13" s="7">
        <f>SUM(I14:I18)</f>
        <v>15278</v>
      </c>
      <c r="J13" s="4">
        <f>SUM(J14:J18)</f>
        <v>7893</v>
      </c>
      <c r="K13" s="4">
        <f>SUM(K14:K18)</f>
        <v>7385</v>
      </c>
    </row>
    <row r="14" spans="1:11" ht="15" customHeight="1" hidden="1">
      <c r="A14" s="49">
        <v>0</v>
      </c>
      <c r="B14" s="31"/>
      <c r="C14" s="7">
        <f>D14+E14</f>
        <v>1428</v>
      </c>
      <c r="D14" s="8">
        <v>706</v>
      </c>
      <c r="E14" s="50">
        <v>722</v>
      </c>
      <c r="F14" s="494">
        <v>30</v>
      </c>
      <c r="G14" s="463"/>
      <c r="H14" s="31"/>
      <c r="I14" s="7">
        <f>J14+K14</f>
        <v>3173</v>
      </c>
      <c r="J14" s="4">
        <v>1675</v>
      </c>
      <c r="K14" s="4">
        <v>1498</v>
      </c>
    </row>
    <row r="15" spans="1:11" ht="15" customHeight="1" hidden="1">
      <c r="A15" s="49">
        <v>1</v>
      </c>
      <c r="B15" s="31"/>
      <c r="C15" s="7">
        <f>D15+E15</f>
        <v>1488</v>
      </c>
      <c r="D15" s="8">
        <v>738</v>
      </c>
      <c r="E15" s="50">
        <v>750</v>
      </c>
      <c r="F15" s="494">
        <v>31</v>
      </c>
      <c r="G15" s="463"/>
      <c r="H15" s="31"/>
      <c r="I15" s="7">
        <f>J15+K15</f>
        <v>2903</v>
      </c>
      <c r="J15" s="4">
        <v>1435</v>
      </c>
      <c r="K15" s="4">
        <v>1468</v>
      </c>
    </row>
    <row r="16" spans="1:11" ht="15" customHeight="1" hidden="1">
      <c r="A16" s="49">
        <v>2</v>
      </c>
      <c r="B16" s="31"/>
      <c r="C16" s="7">
        <f>D16+E16</f>
        <v>1538</v>
      </c>
      <c r="D16" s="8">
        <v>818</v>
      </c>
      <c r="E16" s="50">
        <v>720</v>
      </c>
      <c r="F16" s="494">
        <v>32</v>
      </c>
      <c r="G16" s="463"/>
      <c r="H16" s="31"/>
      <c r="I16" s="7">
        <f>J16+K16</f>
        <v>3237</v>
      </c>
      <c r="J16" s="4">
        <v>1697</v>
      </c>
      <c r="K16" s="4">
        <v>1540</v>
      </c>
    </row>
    <row r="17" spans="1:11" ht="15" customHeight="1" hidden="1">
      <c r="A17" s="49">
        <v>3</v>
      </c>
      <c r="B17" s="31"/>
      <c r="C17" s="7">
        <f>D17+E17</f>
        <v>1559</v>
      </c>
      <c r="D17" s="8">
        <v>780</v>
      </c>
      <c r="E17" s="50">
        <v>779</v>
      </c>
      <c r="F17" s="494">
        <v>33</v>
      </c>
      <c r="G17" s="463"/>
      <c r="H17" s="31"/>
      <c r="I17" s="7">
        <f>J17+K17</f>
        <v>2987</v>
      </c>
      <c r="J17" s="4">
        <v>1549</v>
      </c>
      <c r="K17" s="4">
        <v>1438</v>
      </c>
    </row>
    <row r="18" spans="1:11" ht="15" customHeight="1" hidden="1">
      <c r="A18" s="49">
        <v>4</v>
      </c>
      <c r="B18" s="31"/>
      <c r="C18" s="7">
        <f>D18+E18</f>
        <v>1570</v>
      </c>
      <c r="D18" s="8">
        <v>794</v>
      </c>
      <c r="E18" s="50">
        <v>776</v>
      </c>
      <c r="F18" s="494">
        <v>34</v>
      </c>
      <c r="G18" s="463"/>
      <c r="H18" s="31"/>
      <c r="I18" s="7">
        <f>J18+K18</f>
        <v>2978</v>
      </c>
      <c r="J18" s="4">
        <v>1537</v>
      </c>
      <c r="K18" s="4">
        <v>1441</v>
      </c>
    </row>
    <row r="19" spans="1:11" ht="3.75" customHeight="1" hidden="1">
      <c r="A19" s="49"/>
      <c r="B19" s="31"/>
      <c r="C19" s="7"/>
      <c r="D19" s="8"/>
      <c r="E19" s="50"/>
      <c r="F19" s="49"/>
      <c r="G19" s="49"/>
      <c r="H19" s="31"/>
      <c r="I19" s="7"/>
      <c r="J19" s="4"/>
      <c r="K19" s="4"/>
    </row>
    <row r="20" spans="1:11" ht="15" customHeight="1" hidden="1">
      <c r="A20" s="49" t="s">
        <v>69</v>
      </c>
      <c r="B20" s="31"/>
      <c r="C20" s="7">
        <f>SUM(C21:C25)</f>
        <v>7509</v>
      </c>
      <c r="D20" s="8">
        <f>SUM(D21:D25)</f>
        <v>3822</v>
      </c>
      <c r="E20" s="50">
        <f>SUM(E21:E25)</f>
        <v>3687</v>
      </c>
      <c r="F20" s="494" t="s">
        <v>70</v>
      </c>
      <c r="G20" s="463"/>
      <c r="H20" s="31"/>
      <c r="I20" s="7">
        <f>SUM(I21:I25)</f>
        <v>13571</v>
      </c>
      <c r="J20" s="4">
        <f>SUM(J21:J25)</f>
        <v>7114</v>
      </c>
      <c r="K20" s="4">
        <f>SUM(K21:K25)</f>
        <v>6457</v>
      </c>
    </row>
    <row r="21" spans="1:11" ht="15" customHeight="1" hidden="1">
      <c r="A21" s="49">
        <v>5</v>
      </c>
      <c r="B21" s="31"/>
      <c r="C21" s="7">
        <f>D21+E21</f>
        <v>1501</v>
      </c>
      <c r="D21" s="8">
        <v>759</v>
      </c>
      <c r="E21" s="50">
        <v>742</v>
      </c>
      <c r="F21" s="494">
        <v>35</v>
      </c>
      <c r="G21" s="463"/>
      <c r="H21" s="31"/>
      <c r="I21" s="7">
        <f>J21+K21</f>
        <v>3035</v>
      </c>
      <c r="J21" s="4">
        <v>1555</v>
      </c>
      <c r="K21" s="4">
        <v>1480</v>
      </c>
    </row>
    <row r="22" spans="1:11" ht="15" customHeight="1" hidden="1">
      <c r="A22" s="49">
        <v>6</v>
      </c>
      <c r="B22" s="31"/>
      <c r="C22" s="7">
        <f>D22+E22</f>
        <v>1495</v>
      </c>
      <c r="D22" s="8">
        <v>771</v>
      </c>
      <c r="E22" s="50">
        <v>724</v>
      </c>
      <c r="F22" s="494">
        <v>36</v>
      </c>
      <c r="G22" s="463"/>
      <c r="H22" s="31"/>
      <c r="I22" s="7">
        <f>J22+K22</f>
        <v>2764</v>
      </c>
      <c r="J22" s="4">
        <v>1460</v>
      </c>
      <c r="K22" s="4">
        <v>1304</v>
      </c>
    </row>
    <row r="23" spans="1:11" ht="15" customHeight="1" hidden="1">
      <c r="A23" s="49">
        <v>7</v>
      </c>
      <c r="B23" s="31"/>
      <c r="C23" s="7">
        <f>D23+E23</f>
        <v>1580</v>
      </c>
      <c r="D23" s="8">
        <v>818</v>
      </c>
      <c r="E23" s="50">
        <v>762</v>
      </c>
      <c r="F23" s="494">
        <v>37</v>
      </c>
      <c r="G23" s="463"/>
      <c r="H23" s="31"/>
      <c r="I23" s="7">
        <f>J23+K23</f>
        <v>2800</v>
      </c>
      <c r="J23" s="4">
        <v>1458</v>
      </c>
      <c r="K23" s="4">
        <v>1342</v>
      </c>
    </row>
    <row r="24" spans="1:11" ht="15" customHeight="1" hidden="1">
      <c r="A24" s="49">
        <v>8</v>
      </c>
      <c r="B24" s="31"/>
      <c r="C24" s="7">
        <f>D24+E24</f>
        <v>1460</v>
      </c>
      <c r="D24" s="8">
        <v>700</v>
      </c>
      <c r="E24" s="50">
        <v>760</v>
      </c>
      <c r="F24" s="494">
        <v>38</v>
      </c>
      <c r="G24" s="463"/>
      <c r="H24" s="31"/>
      <c r="I24" s="7">
        <f>J24+K24</f>
        <v>2688</v>
      </c>
      <c r="J24" s="4">
        <v>1438</v>
      </c>
      <c r="K24" s="4">
        <v>1250</v>
      </c>
    </row>
    <row r="25" spans="1:11" ht="15" customHeight="1" hidden="1">
      <c r="A25" s="49">
        <v>9</v>
      </c>
      <c r="B25" s="31"/>
      <c r="C25" s="7">
        <f>D25+E25</f>
        <v>1473</v>
      </c>
      <c r="D25" s="8">
        <v>774</v>
      </c>
      <c r="E25" s="50">
        <v>699</v>
      </c>
      <c r="F25" s="494">
        <v>39</v>
      </c>
      <c r="G25" s="463"/>
      <c r="H25" s="31"/>
      <c r="I25" s="7">
        <f>J25+K25</f>
        <v>2284</v>
      </c>
      <c r="J25" s="4">
        <v>1203</v>
      </c>
      <c r="K25" s="4">
        <v>1081</v>
      </c>
    </row>
    <row r="26" spans="1:11" ht="3.75" customHeight="1" hidden="1">
      <c r="A26" s="49"/>
      <c r="B26" s="31"/>
      <c r="C26" s="7"/>
      <c r="D26" s="8"/>
      <c r="E26" s="50"/>
      <c r="F26" s="49"/>
      <c r="G26" s="49"/>
      <c r="H26" s="31"/>
      <c r="I26" s="7"/>
      <c r="J26" s="4"/>
      <c r="K26" s="4"/>
    </row>
    <row r="27" spans="1:11" ht="15" customHeight="1" hidden="1">
      <c r="A27" s="49" t="s">
        <v>71</v>
      </c>
      <c r="B27" s="31"/>
      <c r="C27" s="7">
        <f>SUM(C28:C32)</f>
        <v>7268</v>
      </c>
      <c r="D27" s="8">
        <f>SUM(D28:D32)</f>
        <v>3663</v>
      </c>
      <c r="E27" s="50">
        <f>SUM(E28:E32)</f>
        <v>3605</v>
      </c>
      <c r="F27" s="494" t="s">
        <v>72</v>
      </c>
      <c r="G27" s="463"/>
      <c r="H27" s="31"/>
      <c r="I27" s="7">
        <f>SUM(I28:I32)</f>
        <v>12473</v>
      </c>
      <c r="J27" s="4">
        <f>SUM(J28:J32)</f>
        <v>6648</v>
      </c>
      <c r="K27" s="4">
        <f>SUM(K28:K32)</f>
        <v>5825</v>
      </c>
    </row>
    <row r="28" spans="1:11" ht="15" customHeight="1" hidden="1">
      <c r="A28" s="49">
        <v>10</v>
      </c>
      <c r="B28" s="31"/>
      <c r="C28" s="7">
        <f>D28+E28</f>
        <v>1466</v>
      </c>
      <c r="D28" s="8">
        <v>754</v>
      </c>
      <c r="E28" s="50">
        <v>712</v>
      </c>
      <c r="F28" s="494">
        <v>40</v>
      </c>
      <c r="G28" s="463"/>
      <c r="H28" s="31"/>
      <c r="I28" s="7">
        <f>J28+K28</f>
        <v>3179</v>
      </c>
      <c r="J28" s="4">
        <v>1723</v>
      </c>
      <c r="K28" s="4">
        <v>1456</v>
      </c>
    </row>
    <row r="29" spans="1:11" ht="15" customHeight="1" hidden="1">
      <c r="A29" s="49">
        <v>11</v>
      </c>
      <c r="B29" s="31"/>
      <c r="C29" s="7">
        <f>D29+E29</f>
        <v>1487</v>
      </c>
      <c r="D29" s="8">
        <v>765</v>
      </c>
      <c r="E29" s="50">
        <v>722</v>
      </c>
      <c r="F29" s="494">
        <v>41</v>
      </c>
      <c r="G29" s="463"/>
      <c r="H29" s="31"/>
      <c r="I29" s="7">
        <f>J29+K29</f>
        <v>2504</v>
      </c>
      <c r="J29" s="4">
        <v>1349</v>
      </c>
      <c r="K29" s="4">
        <v>1155</v>
      </c>
    </row>
    <row r="30" spans="1:11" ht="15" customHeight="1" hidden="1">
      <c r="A30" s="49">
        <v>12</v>
      </c>
      <c r="B30" s="31"/>
      <c r="C30" s="7">
        <f>D30+E30</f>
        <v>1433</v>
      </c>
      <c r="D30" s="8">
        <v>703</v>
      </c>
      <c r="E30" s="50">
        <v>730</v>
      </c>
      <c r="F30" s="494">
        <v>42</v>
      </c>
      <c r="G30" s="463"/>
      <c r="H30" s="31"/>
      <c r="I30" s="7">
        <f>J30+K30</f>
        <v>2552</v>
      </c>
      <c r="J30" s="4">
        <v>1354</v>
      </c>
      <c r="K30" s="4">
        <v>1198</v>
      </c>
    </row>
    <row r="31" spans="1:11" ht="15" customHeight="1" hidden="1">
      <c r="A31" s="49">
        <v>13</v>
      </c>
      <c r="B31" s="31"/>
      <c r="C31" s="7">
        <f>D31+E31</f>
        <v>1427</v>
      </c>
      <c r="D31" s="8">
        <v>717</v>
      </c>
      <c r="E31" s="50">
        <v>710</v>
      </c>
      <c r="F31" s="494">
        <v>43</v>
      </c>
      <c r="G31" s="463"/>
      <c r="H31" s="31"/>
      <c r="I31" s="7">
        <f>J31+K31</f>
        <v>2107</v>
      </c>
      <c r="J31" s="4">
        <v>1122</v>
      </c>
      <c r="K31" s="4">
        <v>985</v>
      </c>
    </row>
    <row r="32" spans="1:11" ht="15" customHeight="1" hidden="1">
      <c r="A32" s="49">
        <v>14</v>
      </c>
      <c r="B32" s="31"/>
      <c r="C32" s="7">
        <f>D32+E32</f>
        <v>1455</v>
      </c>
      <c r="D32" s="8">
        <v>724</v>
      </c>
      <c r="E32" s="50">
        <v>731</v>
      </c>
      <c r="F32" s="494">
        <v>44</v>
      </c>
      <c r="G32" s="463"/>
      <c r="H32" s="31"/>
      <c r="I32" s="7">
        <f>J32+K32</f>
        <v>2131</v>
      </c>
      <c r="J32" s="4">
        <v>1100</v>
      </c>
      <c r="K32" s="4">
        <v>1031</v>
      </c>
    </row>
    <row r="33" spans="1:11" ht="3.75" customHeight="1" hidden="1">
      <c r="A33" s="49"/>
      <c r="B33" s="31"/>
      <c r="C33" s="7"/>
      <c r="D33" s="8"/>
      <c r="E33" s="50"/>
      <c r="F33" s="49"/>
      <c r="G33" s="49"/>
      <c r="H33" s="31"/>
      <c r="I33" s="7"/>
      <c r="J33" s="4"/>
      <c r="K33" s="4"/>
    </row>
    <row r="34" spans="1:11" ht="15" customHeight="1" hidden="1">
      <c r="A34" s="49" t="s">
        <v>73</v>
      </c>
      <c r="B34" s="31"/>
      <c r="C34" s="7">
        <f>SUM(C35:C39)</f>
        <v>9247</v>
      </c>
      <c r="D34" s="8">
        <f>SUM(D35:D39)</f>
        <v>4549</v>
      </c>
      <c r="E34" s="50">
        <f>SUM(E35:E39)</f>
        <v>4698</v>
      </c>
      <c r="F34" s="494" t="s">
        <v>74</v>
      </c>
      <c r="G34" s="463"/>
      <c r="H34" s="31"/>
      <c r="I34" s="7">
        <f>SUM(I35:I39)</f>
        <v>9625</v>
      </c>
      <c r="J34" s="4">
        <f>SUM(J35:J39)</f>
        <v>5022</v>
      </c>
      <c r="K34" s="4">
        <f>SUM(K35:K39)</f>
        <v>4603</v>
      </c>
    </row>
    <row r="35" spans="1:11" ht="15" customHeight="1" hidden="1">
      <c r="A35" s="49">
        <v>15</v>
      </c>
      <c r="B35" s="31"/>
      <c r="C35" s="7">
        <f>D35+E35</f>
        <v>1438</v>
      </c>
      <c r="D35" s="8">
        <v>755</v>
      </c>
      <c r="E35" s="50">
        <v>683</v>
      </c>
      <c r="F35" s="494">
        <v>45</v>
      </c>
      <c r="G35" s="463"/>
      <c r="H35" s="31"/>
      <c r="I35" s="7">
        <f>J35+K35</f>
        <v>2142</v>
      </c>
      <c r="J35" s="4">
        <v>1124</v>
      </c>
      <c r="K35" s="4">
        <v>1018</v>
      </c>
    </row>
    <row r="36" spans="1:11" ht="15" customHeight="1" hidden="1">
      <c r="A36" s="49">
        <v>16</v>
      </c>
      <c r="B36" s="31"/>
      <c r="C36" s="7">
        <f>D36+E36</f>
        <v>1440</v>
      </c>
      <c r="D36" s="8">
        <v>755</v>
      </c>
      <c r="E36" s="50">
        <v>685</v>
      </c>
      <c r="F36" s="494">
        <v>46</v>
      </c>
      <c r="G36" s="463"/>
      <c r="H36" s="31"/>
      <c r="I36" s="7">
        <f>J36+K36</f>
        <v>1862</v>
      </c>
      <c r="J36" s="4">
        <v>990</v>
      </c>
      <c r="K36" s="4">
        <v>872</v>
      </c>
    </row>
    <row r="37" spans="1:11" ht="15" customHeight="1" hidden="1">
      <c r="A37" s="49">
        <v>17</v>
      </c>
      <c r="B37" s="31"/>
      <c r="C37" s="7">
        <f>D37+E37</f>
        <v>1616</v>
      </c>
      <c r="D37" s="8">
        <v>798</v>
      </c>
      <c r="E37" s="50">
        <v>818</v>
      </c>
      <c r="F37" s="494">
        <v>47</v>
      </c>
      <c r="G37" s="463"/>
      <c r="H37" s="31"/>
      <c r="I37" s="7">
        <f>J37+K37</f>
        <v>1887</v>
      </c>
      <c r="J37" s="4">
        <v>977</v>
      </c>
      <c r="K37" s="4">
        <v>910</v>
      </c>
    </row>
    <row r="38" spans="1:11" ht="15" customHeight="1" hidden="1">
      <c r="A38" s="49">
        <v>18</v>
      </c>
      <c r="B38" s="31"/>
      <c r="C38" s="7">
        <f>D38+E38</f>
        <v>1885</v>
      </c>
      <c r="D38" s="8">
        <v>900</v>
      </c>
      <c r="E38" s="50">
        <v>985</v>
      </c>
      <c r="F38" s="494">
        <v>48</v>
      </c>
      <c r="G38" s="463"/>
      <c r="H38" s="31"/>
      <c r="I38" s="7">
        <f>J38+K38</f>
        <v>1938</v>
      </c>
      <c r="J38" s="4">
        <v>1026</v>
      </c>
      <c r="K38" s="4">
        <v>912</v>
      </c>
    </row>
    <row r="39" spans="1:11" ht="15" customHeight="1" hidden="1">
      <c r="A39" s="49">
        <v>19</v>
      </c>
      <c r="B39" s="31"/>
      <c r="C39" s="7">
        <f>D39+E39</f>
        <v>2868</v>
      </c>
      <c r="D39" s="8">
        <v>1341</v>
      </c>
      <c r="E39" s="50">
        <v>1527</v>
      </c>
      <c r="F39" s="494">
        <v>49</v>
      </c>
      <c r="G39" s="463"/>
      <c r="H39" s="31"/>
      <c r="I39" s="7">
        <f>J39+K39</f>
        <v>1796</v>
      </c>
      <c r="J39" s="4">
        <v>905</v>
      </c>
      <c r="K39" s="4">
        <v>891</v>
      </c>
    </row>
    <row r="40" spans="1:11" ht="3.75" customHeight="1" hidden="1">
      <c r="A40" s="49"/>
      <c r="B40" s="31"/>
      <c r="C40" s="7"/>
      <c r="D40" s="8"/>
      <c r="E40" s="50"/>
      <c r="F40" s="49"/>
      <c r="G40" s="49"/>
      <c r="H40" s="31"/>
      <c r="I40" s="7"/>
      <c r="J40" s="4"/>
      <c r="K40" s="4"/>
    </row>
    <row r="41" spans="1:11" ht="15" customHeight="1" hidden="1">
      <c r="A41" s="49" t="s">
        <v>75</v>
      </c>
      <c r="B41" s="31"/>
      <c r="C41" s="7">
        <f>SUM(C42:C46)</f>
        <v>11961</v>
      </c>
      <c r="D41" s="8">
        <f>SUM(D42:D46)</f>
        <v>6005</v>
      </c>
      <c r="E41" s="50">
        <f>SUM(E42:E46)</f>
        <v>5956</v>
      </c>
      <c r="F41" s="494" t="s">
        <v>76</v>
      </c>
      <c r="G41" s="463"/>
      <c r="H41" s="31"/>
      <c r="I41" s="7">
        <f>SUM(I42:I46)</f>
        <v>10561</v>
      </c>
      <c r="J41" s="4">
        <f>SUM(J42:J46)</f>
        <v>5360</v>
      </c>
      <c r="K41" s="4">
        <f>SUM(K42:K46)</f>
        <v>5201</v>
      </c>
    </row>
    <row r="42" spans="1:11" ht="15" customHeight="1" hidden="1">
      <c r="A42" s="49">
        <v>20</v>
      </c>
      <c r="B42" s="31"/>
      <c r="C42" s="7">
        <f>D42+E42</f>
        <v>2960</v>
      </c>
      <c r="D42" s="8">
        <v>1417</v>
      </c>
      <c r="E42" s="50">
        <v>1543</v>
      </c>
      <c r="F42" s="494">
        <v>50</v>
      </c>
      <c r="G42" s="463"/>
      <c r="H42" s="31"/>
      <c r="I42" s="7">
        <f>J42+K42</f>
        <v>2145</v>
      </c>
      <c r="J42" s="4">
        <v>1108</v>
      </c>
      <c r="K42" s="4">
        <v>1037</v>
      </c>
    </row>
    <row r="43" spans="1:11" ht="15" customHeight="1" hidden="1">
      <c r="A43" s="49">
        <v>21</v>
      </c>
      <c r="B43" s="31"/>
      <c r="C43" s="7">
        <f>D43+E43</f>
        <v>2472</v>
      </c>
      <c r="D43" s="8">
        <v>1214</v>
      </c>
      <c r="E43" s="50">
        <v>1258</v>
      </c>
      <c r="F43" s="494">
        <v>51</v>
      </c>
      <c r="G43" s="463"/>
      <c r="H43" s="31"/>
      <c r="I43" s="7">
        <f>J43+K43</f>
        <v>1892</v>
      </c>
      <c r="J43" s="4">
        <v>969</v>
      </c>
      <c r="K43" s="4">
        <v>923</v>
      </c>
    </row>
    <row r="44" spans="1:11" ht="15" customHeight="1" hidden="1">
      <c r="A44" s="49">
        <v>22</v>
      </c>
      <c r="B44" s="31"/>
      <c r="C44" s="7">
        <f>D44+E44</f>
        <v>2311</v>
      </c>
      <c r="D44" s="8">
        <v>1207</v>
      </c>
      <c r="E44" s="50">
        <v>1104</v>
      </c>
      <c r="F44" s="494">
        <v>52</v>
      </c>
      <c r="G44" s="463"/>
      <c r="H44" s="31"/>
      <c r="I44" s="7">
        <f>J44+K44</f>
        <v>2018</v>
      </c>
      <c r="J44" s="4">
        <v>1018</v>
      </c>
      <c r="K44" s="4">
        <v>1000</v>
      </c>
    </row>
    <row r="45" spans="1:11" ht="15" customHeight="1" hidden="1">
      <c r="A45" s="49">
        <v>23</v>
      </c>
      <c r="B45" s="31"/>
      <c r="C45" s="7">
        <f>D45+E45</f>
        <v>2063</v>
      </c>
      <c r="D45" s="8">
        <v>1027</v>
      </c>
      <c r="E45" s="50">
        <v>1036</v>
      </c>
      <c r="F45" s="494">
        <v>53</v>
      </c>
      <c r="G45" s="463"/>
      <c r="H45" s="31"/>
      <c r="I45" s="7">
        <f>J45+K45</f>
        <v>2115</v>
      </c>
      <c r="J45" s="4">
        <v>1053</v>
      </c>
      <c r="K45" s="4">
        <v>1062</v>
      </c>
    </row>
    <row r="46" spans="1:11" ht="15" customHeight="1" hidden="1">
      <c r="A46" s="2">
        <v>24</v>
      </c>
      <c r="B46" s="28"/>
      <c r="C46" s="7">
        <f>D46+E46</f>
        <v>2155</v>
      </c>
      <c r="D46" s="8">
        <v>1140</v>
      </c>
      <c r="E46" s="50">
        <v>1015</v>
      </c>
      <c r="F46" s="494">
        <v>54</v>
      </c>
      <c r="G46" s="463"/>
      <c r="H46" s="28"/>
      <c r="I46" s="7">
        <f>J46+K46</f>
        <v>2391</v>
      </c>
      <c r="J46" s="8">
        <v>1212</v>
      </c>
      <c r="K46" s="8">
        <v>1179</v>
      </c>
    </row>
    <row r="47" spans="1:11" ht="5.25" customHeight="1" hidden="1" thickBot="1">
      <c r="A47" s="52"/>
      <c r="B47" s="53"/>
      <c r="C47" s="54"/>
      <c r="D47" s="45"/>
      <c r="E47" s="55"/>
      <c r="F47" s="56"/>
      <c r="G47" s="52"/>
      <c r="H47" s="53"/>
      <c r="I47" s="13"/>
      <c r="J47" s="13"/>
      <c r="K47" s="13"/>
    </row>
    <row r="48" spans="1:11" ht="13.5" hidden="1">
      <c r="A48" s="511" t="s">
        <v>77</v>
      </c>
      <c r="B48" s="511"/>
      <c r="C48" s="469"/>
      <c r="J48" s="470" t="s">
        <v>49</v>
      </c>
      <c r="K48" s="470"/>
    </row>
    <row r="49" ht="13.5" hidden="1"/>
    <row r="50" ht="13.5" hidden="1"/>
    <row r="51" ht="13.5" hidden="1"/>
    <row r="52" ht="13.5" hidden="1"/>
    <row r="53" ht="13.5" hidden="1"/>
    <row r="54" ht="13.5" hidden="1"/>
    <row r="55" spans="1:11" ht="26.2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1:11" ht="22.5" customHeight="1">
      <c r="A56" s="146" t="s">
        <v>493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</row>
    <row r="57" ht="13.5">
      <c r="K57" s="172" t="s">
        <v>255</v>
      </c>
    </row>
    <row r="58" spans="1:11" ht="26.25" customHeight="1">
      <c r="A58" s="538" t="s">
        <v>62</v>
      </c>
      <c r="B58" s="540"/>
      <c r="C58" s="176" t="s">
        <v>63</v>
      </c>
      <c r="D58" s="177" t="s">
        <v>10</v>
      </c>
      <c r="E58" s="161" t="s">
        <v>11</v>
      </c>
      <c r="F58" s="503" t="s">
        <v>62</v>
      </c>
      <c r="G58" s="540"/>
      <c r="H58" s="540"/>
      <c r="I58" s="176" t="s">
        <v>63</v>
      </c>
      <c r="J58" s="177" t="s">
        <v>10</v>
      </c>
      <c r="K58" s="161" t="s">
        <v>11</v>
      </c>
    </row>
    <row r="59" spans="1:11" ht="5.25" customHeight="1">
      <c r="A59" s="43"/>
      <c r="B59" s="225"/>
      <c r="C59" s="43"/>
      <c r="D59" s="43"/>
      <c r="E59" s="43"/>
      <c r="F59" s="75"/>
      <c r="G59" s="43"/>
      <c r="H59" s="225"/>
      <c r="I59" s="43"/>
      <c r="J59" s="43"/>
      <c r="K59" s="43"/>
    </row>
    <row r="60" spans="1:11" ht="15" customHeight="1">
      <c r="A60" s="2" t="s">
        <v>78</v>
      </c>
      <c r="B60" s="230" t="s">
        <v>66</v>
      </c>
      <c r="C60" s="11">
        <f>SUM(C61:C65)</f>
        <v>12578</v>
      </c>
      <c r="D60" s="6">
        <f>SUM(D61:D65)</f>
        <v>6101</v>
      </c>
      <c r="E60" s="6">
        <f>SUM(E61:E65)</f>
        <v>6477</v>
      </c>
      <c r="F60" s="517" t="s">
        <v>79</v>
      </c>
      <c r="G60" s="518"/>
      <c r="H60" s="230" t="s">
        <v>66</v>
      </c>
      <c r="I60" s="6">
        <f>SUM(I61:I65)</f>
        <v>1846</v>
      </c>
      <c r="J60" s="6">
        <f>SUM(J61:J65)</f>
        <v>524</v>
      </c>
      <c r="K60" s="6">
        <f>SUM(K61:K65)</f>
        <v>1322</v>
      </c>
    </row>
    <row r="61" spans="1:11" ht="15" customHeight="1">
      <c r="A61" s="181">
        <v>55</v>
      </c>
      <c r="B61" s="157"/>
      <c r="C61" s="155">
        <f>D61+E61</f>
        <v>2593</v>
      </c>
      <c r="D61" s="142">
        <v>1318</v>
      </c>
      <c r="E61" s="142">
        <v>1275</v>
      </c>
      <c r="F61" s="515">
        <v>85</v>
      </c>
      <c r="G61" s="516"/>
      <c r="H61" s="157"/>
      <c r="I61" s="142">
        <f>J61+K61</f>
        <v>539</v>
      </c>
      <c r="J61" s="142">
        <v>158</v>
      </c>
      <c r="K61" s="142">
        <v>381</v>
      </c>
    </row>
    <row r="62" spans="1:11" ht="15" customHeight="1">
      <c r="A62" s="181">
        <v>56</v>
      </c>
      <c r="B62" s="157"/>
      <c r="C62" s="155">
        <f>D62+E62</f>
        <v>2570</v>
      </c>
      <c r="D62" s="142">
        <v>1265</v>
      </c>
      <c r="E62" s="142">
        <v>1305</v>
      </c>
      <c r="F62" s="515">
        <v>86</v>
      </c>
      <c r="G62" s="516"/>
      <c r="H62" s="157"/>
      <c r="I62" s="142">
        <f>J62+K62</f>
        <v>378</v>
      </c>
      <c r="J62" s="142">
        <v>107</v>
      </c>
      <c r="K62" s="142">
        <v>271</v>
      </c>
    </row>
    <row r="63" spans="1:11" ht="15" customHeight="1">
      <c r="A63" s="181">
        <v>57</v>
      </c>
      <c r="B63" s="157"/>
      <c r="C63" s="155">
        <f>D63+E63</f>
        <v>2853</v>
      </c>
      <c r="D63" s="142">
        <v>1328</v>
      </c>
      <c r="E63" s="142">
        <v>1525</v>
      </c>
      <c r="F63" s="515">
        <v>87</v>
      </c>
      <c r="G63" s="516"/>
      <c r="H63" s="157"/>
      <c r="I63" s="142">
        <f>J63+K63</f>
        <v>335</v>
      </c>
      <c r="J63" s="142">
        <v>100</v>
      </c>
      <c r="K63" s="142">
        <v>235</v>
      </c>
    </row>
    <row r="64" spans="1:11" ht="15" customHeight="1">
      <c r="A64" s="181">
        <v>58</v>
      </c>
      <c r="B64" s="157"/>
      <c r="C64" s="155">
        <f>D64+E64</f>
        <v>2699</v>
      </c>
      <c r="D64" s="142">
        <v>1328</v>
      </c>
      <c r="E64" s="142">
        <v>1371</v>
      </c>
      <c r="F64" s="515">
        <v>88</v>
      </c>
      <c r="G64" s="516"/>
      <c r="H64" s="157"/>
      <c r="I64" s="142">
        <f>J64+K64</f>
        <v>313</v>
      </c>
      <c r="J64" s="142">
        <v>93</v>
      </c>
      <c r="K64" s="142">
        <v>220</v>
      </c>
    </row>
    <row r="65" spans="1:11" ht="15" customHeight="1">
      <c r="A65" s="181">
        <v>59</v>
      </c>
      <c r="B65" s="157"/>
      <c r="C65" s="155">
        <f>D65+E65</f>
        <v>1863</v>
      </c>
      <c r="D65" s="142">
        <v>862</v>
      </c>
      <c r="E65" s="142">
        <v>1001</v>
      </c>
      <c r="F65" s="515">
        <v>89</v>
      </c>
      <c r="G65" s="516"/>
      <c r="H65" s="157"/>
      <c r="I65" s="142">
        <f>J65+K65</f>
        <v>281</v>
      </c>
      <c r="J65" s="142">
        <v>66</v>
      </c>
      <c r="K65" s="142">
        <v>215</v>
      </c>
    </row>
    <row r="66" spans="1:11" ht="3.75" customHeight="1">
      <c r="A66" s="2"/>
      <c r="B66" s="226"/>
      <c r="C66" s="11"/>
      <c r="D66" s="6"/>
      <c r="E66" s="6"/>
      <c r="F66" s="138"/>
      <c r="G66" s="2"/>
      <c r="H66" s="226"/>
      <c r="I66" s="6"/>
      <c r="J66" s="6"/>
      <c r="K66" s="6"/>
    </row>
    <row r="67" spans="1:11" ht="15" customHeight="1">
      <c r="A67" s="2" t="s">
        <v>80</v>
      </c>
      <c r="B67" s="226"/>
      <c r="C67" s="11">
        <f>SUM(C68:C72)</f>
        <v>11850</v>
      </c>
      <c r="D67" s="6">
        <f>SUM(D68:D72)</f>
        <v>5743</v>
      </c>
      <c r="E67" s="6">
        <f>SUM(E68:E72)</f>
        <v>6107</v>
      </c>
      <c r="F67" s="517" t="s">
        <v>81</v>
      </c>
      <c r="G67" s="518"/>
      <c r="H67" s="226"/>
      <c r="I67" s="6">
        <f>SUM(I68:I72)</f>
        <v>858</v>
      </c>
      <c r="J67" s="6">
        <f>SUM(J68:J72)</f>
        <v>240</v>
      </c>
      <c r="K67" s="6">
        <f>SUM(K68:K72)</f>
        <v>618</v>
      </c>
    </row>
    <row r="68" spans="1:11" ht="15" customHeight="1">
      <c r="A68" s="181">
        <v>60</v>
      </c>
      <c r="B68" s="157"/>
      <c r="C68" s="155">
        <f>D68+E68</f>
        <v>2061</v>
      </c>
      <c r="D68" s="142">
        <v>986</v>
      </c>
      <c r="E68" s="142">
        <v>1075</v>
      </c>
      <c r="F68" s="515">
        <v>90</v>
      </c>
      <c r="G68" s="516"/>
      <c r="H68" s="157"/>
      <c r="I68" s="142">
        <f>J68+K68</f>
        <v>247</v>
      </c>
      <c r="J68" s="142">
        <v>74</v>
      </c>
      <c r="K68" s="142">
        <v>173</v>
      </c>
    </row>
    <row r="69" spans="1:11" ht="15" customHeight="1">
      <c r="A69" s="181">
        <v>61</v>
      </c>
      <c r="B69" s="157"/>
      <c r="C69" s="155">
        <f>D69+E69</f>
        <v>2448</v>
      </c>
      <c r="D69" s="142">
        <v>1134</v>
      </c>
      <c r="E69" s="142">
        <v>1314</v>
      </c>
      <c r="F69" s="515">
        <v>91</v>
      </c>
      <c r="G69" s="516"/>
      <c r="H69" s="157"/>
      <c r="I69" s="142">
        <f>J69+K69</f>
        <v>221</v>
      </c>
      <c r="J69" s="142">
        <v>72</v>
      </c>
      <c r="K69" s="142">
        <v>149</v>
      </c>
    </row>
    <row r="70" spans="1:11" ht="15" customHeight="1">
      <c r="A70" s="181">
        <v>62</v>
      </c>
      <c r="B70" s="157"/>
      <c r="C70" s="155">
        <f>D70+E70</f>
        <v>2502</v>
      </c>
      <c r="D70" s="142">
        <v>1226</v>
      </c>
      <c r="E70" s="142">
        <v>1276</v>
      </c>
      <c r="F70" s="515">
        <v>92</v>
      </c>
      <c r="G70" s="516"/>
      <c r="H70" s="157"/>
      <c r="I70" s="142">
        <f>J70+K70</f>
        <v>153</v>
      </c>
      <c r="J70" s="142">
        <v>30</v>
      </c>
      <c r="K70" s="142">
        <v>123</v>
      </c>
    </row>
    <row r="71" spans="1:11" ht="15" customHeight="1">
      <c r="A71" s="181">
        <v>63</v>
      </c>
      <c r="B71" s="157"/>
      <c r="C71" s="155">
        <f>D71+E71</f>
        <v>2418</v>
      </c>
      <c r="D71" s="142">
        <v>1212</v>
      </c>
      <c r="E71" s="142">
        <v>1206</v>
      </c>
      <c r="F71" s="515">
        <v>93</v>
      </c>
      <c r="G71" s="516"/>
      <c r="H71" s="157"/>
      <c r="I71" s="142">
        <f>J71+K71</f>
        <v>138</v>
      </c>
      <c r="J71" s="142">
        <v>40</v>
      </c>
      <c r="K71" s="142">
        <v>98</v>
      </c>
    </row>
    <row r="72" spans="1:11" ht="15" customHeight="1">
      <c r="A72" s="181">
        <v>64</v>
      </c>
      <c r="B72" s="157"/>
      <c r="C72" s="155">
        <f>D72+E72</f>
        <v>2421</v>
      </c>
      <c r="D72" s="142">
        <v>1185</v>
      </c>
      <c r="E72" s="142">
        <v>1236</v>
      </c>
      <c r="F72" s="515">
        <v>94</v>
      </c>
      <c r="G72" s="516"/>
      <c r="H72" s="157"/>
      <c r="I72" s="142">
        <f>J72+K72</f>
        <v>99</v>
      </c>
      <c r="J72" s="142">
        <v>24</v>
      </c>
      <c r="K72" s="142">
        <v>75</v>
      </c>
    </row>
    <row r="73" spans="1:11" ht="3.75" customHeight="1">
      <c r="A73" s="2"/>
      <c r="B73" s="226"/>
      <c r="C73" s="11"/>
      <c r="D73" s="6"/>
      <c r="E73" s="6"/>
      <c r="F73" s="138"/>
      <c r="G73" s="2"/>
      <c r="H73" s="226"/>
      <c r="I73" s="6"/>
      <c r="J73" s="6"/>
      <c r="K73" s="6"/>
    </row>
    <row r="74" spans="1:11" ht="15" customHeight="1">
      <c r="A74" s="2" t="s">
        <v>82</v>
      </c>
      <c r="B74" s="226"/>
      <c r="C74" s="11">
        <f>SUM(C75:C79)</f>
        <v>10449</v>
      </c>
      <c r="D74" s="6">
        <f>SUM(D75:D79)</f>
        <v>5171</v>
      </c>
      <c r="E74" s="6">
        <f>SUM(E75:E79)</f>
        <v>5278</v>
      </c>
      <c r="F74" s="517" t="s">
        <v>83</v>
      </c>
      <c r="G74" s="518"/>
      <c r="H74" s="226"/>
      <c r="I74" s="6">
        <f>SUM(I75:I79)</f>
        <v>218</v>
      </c>
      <c r="J74" s="6">
        <f>SUM(J75:J79)</f>
        <v>43</v>
      </c>
      <c r="K74" s="6">
        <f>SUM(K75:K79)</f>
        <v>175</v>
      </c>
    </row>
    <row r="75" spans="1:11" ht="15" customHeight="1">
      <c r="A75" s="181">
        <v>65</v>
      </c>
      <c r="B75" s="157"/>
      <c r="C75" s="155">
        <f>D75+E75</f>
        <v>2203</v>
      </c>
      <c r="D75" s="142">
        <v>1077</v>
      </c>
      <c r="E75" s="142">
        <v>1126</v>
      </c>
      <c r="F75" s="515">
        <v>95</v>
      </c>
      <c r="G75" s="516"/>
      <c r="H75" s="157"/>
      <c r="I75" s="142">
        <f>J75+K75</f>
        <v>79</v>
      </c>
      <c r="J75" s="142">
        <v>18</v>
      </c>
      <c r="K75" s="142">
        <v>61</v>
      </c>
    </row>
    <row r="76" spans="1:11" ht="15" customHeight="1">
      <c r="A76" s="181">
        <v>66</v>
      </c>
      <c r="B76" s="157"/>
      <c r="C76" s="155">
        <f>D76+E76</f>
        <v>1976</v>
      </c>
      <c r="D76" s="142">
        <v>933</v>
      </c>
      <c r="E76" s="142">
        <v>1043</v>
      </c>
      <c r="F76" s="515">
        <v>96</v>
      </c>
      <c r="G76" s="516"/>
      <c r="H76" s="157"/>
      <c r="I76" s="142">
        <f>J76+K76</f>
        <v>59</v>
      </c>
      <c r="J76" s="142">
        <v>9</v>
      </c>
      <c r="K76" s="142">
        <v>50</v>
      </c>
    </row>
    <row r="77" spans="1:11" ht="15" customHeight="1">
      <c r="A77" s="181">
        <v>67</v>
      </c>
      <c r="B77" s="157"/>
      <c r="C77" s="155">
        <f>D77+E77</f>
        <v>2113</v>
      </c>
      <c r="D77" s="142">
        <v>1028</v>
      </c>
      <c r="E77" s="142">
        <v>1085</v>
      </c>
      <c r="F77" s="515">
        <v>97</v>
      </c>
      <c r="G77" s="516"/>
      <c r="H77" s="157"/>
      <c r="I77" s="142">
        <f>J77+K77</f>
        <v>38</v>
      </c>
      <c r="J77" s="142">
        <v>7</v>
      </c>
      <c r="K77" s="142">
        <v>31</v>
      </c>
    </row>
    <row r="78" spans="1:11" ht="15" customHeight="1">
      <c r="A78" s="181">
        <v>68</v>
      </c>
      <c r="B78" s="157"/>
      <c r="C78" s="155">
        <f>D78+E78</f>
        <v>2038</v>
      </c>
      <c r="D78" s="142">
        <v>1026</v>
      </c>
      <c r="E78" s="142">
        <v>1012</v>
      </c>
      <c r="F78" s="515">
        <v>98</v>
      </c>
      <c r="G78" s="516"/>
      <c r="H78" s="157"/>
      <c r="I78" s="142">
        <f>J78+K78</f>
        <v>25</v>
      </c>
      <c r="J78" s="142">
        <v>4</v>
      </c>
      <c r="K78" s="142">
        <v>21</v>
      </c>
    </row>
    <row r="79" spans="1:11" ht="15" customHeight="1">
      <c r="A79" s="181">
        <v>69</v>
      </c>
      <c r="B79" s="157"/>
      <c r="C79" s="155">
        <f>D79+E79</f>
        <v>2119</v>
      </c>
      <c r="D79" s="142">
        <v>1107</v>
      </c>
      <c r="E79" s="142">
        <v>1012</v>
      </c>
      <c r="F79" s="515">
        <v>99</v>
      </c>
      <c r="G79" s="516"/>
      <c r="H79" s="157"/>
      <c r="I79" s="142">
        <f>J79+K79</f>
        <v>17</v>
      </c>
      <c r="J79" s="142">
        <v>5</v>
      </c>
      <c r="K79" s="142">
        <v>12</v>
      </c>
    </row>
    <row r="80" spans="1:11" ht="3.75" customHeight="1">
      <c r="A80" s="2"/>
      <c r="B80" s="226"/>
      <c r="C80" s="11"/>
      <c r="D80" s="6"/>
      <c r="E80" s="6"/>
      <c r="F80" s="232"/>
      <c r="G80" s="28"/>
      <c r="H80" s="226"/>
      <c r="I80" s="6"/>
      <c r="J80" s="6"/>
      <c r="K80" s="6"/>
    </row>
    <row r="81" spans="1:11" ht="15" customHeight="1">
      <c r="A81" s="2" t="s">
        <v>84</v>
      </c>
      <c r="B81" s="226"/>
      <c r="C81" s="11">
        <f>SUM(C82:C86)</f>
        <v>8557</v>
      </c>
      <c r="D81" s="6">
        <f>SUM(D82:D86)</f>
        <v>4183</v>
      </c>
      <c r="E81" s="6">
        <f>SUM(E82:E86)</f>
        <v>4374</v>
      </c>
      <c r="F81" s="517" t="s">
        <v>85</v>
      </c>
      <c r="G81" s="518"/>
      <c r="H81" s="502"/>
      <c r="I81" s="6">
        <f>J81+K81</f>
        <v>23</v>
      </c>
      <c r="J81" s="6">
        <v>3</v>
      </c>
      <c r="K81" s="6">
        <v>20</v>
      </c>
    </row>
    <row r="82" spans="1:11" ht="15" customHeight="1">
      <c r="A82" s="181">
        <v>70</v>
      </c>
      <c r="B82" s="157"/>
      <c r="C82" s="155">
        <f>D82+E82</f>
        <v>2147</v>
      </c>
      <c r="D82" s="142">
        <v>1109</v>
      </c>
      <c r="E82" s="142">
        <v>1038</v>
      </c>
      <c r="F82" s="515"/>
      <c r="G82" s="516"/>
      <c r="H82" s="462"/>
      <c r="I82" s="142"/>
      <c r="J82" s="142"/>
      <c r="K82" s="142"/>
    </row>
    <row r="83" spans="1:11" ht="15" customHeight="1">
      <c r="A83" s="181">
        <v>71</v>
      </c>
      <c r="B83" s="157"/>
      <c r="C83" s="155">
        <f>D83+E83</f>
        <v>1756</v>
      </c>
      <c r="D83" s="142">
        <v>864</v>
      </c>
      <c r="E83" s="142">
        <v>892</v>
      </c>
      <c r="F83" s="515" t="s">
        <v>86</v>
      </c>
      <c r="G83" s="516"/>
      <c r="H83" s="462"/>
      <c r="I83" s="155">
        <f>J83+K83</f>
        <v>3</v>
      </c>
      <c r="J83" s="155">
        <v>1</v>
      </c>
      <c r="K83" s="155">
        <v>2</v>
      </c>
    </row>
    <row r="84" spans="1:11" ht="15" customHeight="1">
      <c r="A84" s="181">
        <v>72</v>
      </c>
      <c r="B84" s="157"/>
      <c r="C84" s="155">
        <f>D84+E84</f>
        <v>1668</v>
      </c>
      <c r="D84" s="142">
        <v>806</v>
      </c>
      <c r="E84" s="142">
        <v>862</v>
      </c>
      <c r="F84" s="466" t="s">
        <v>87</v>
      </c>
      <c r="G84" s="467"/>
      <c r="H84" s="468"/>
      <c r="I84" s="233"/>
      <c r="J84" s="233"/>
      <c r="K84" s="233"/>
    </row>
    <row r="85" spans="1:11" ht="15" customHeight="1">
      <c r="A85" s="181">
        <v>73</v>
      </c>
      <c r="B85" s="157"/>
      <c r="C85" s="155">
        <f>D85+E85</f>
        <v>1539</v>
      </c>
      <c r="D85" s="142">
        <v>732</v>
      </c>
      <c r="E85" s="142">
        <v>807</v>
      </c>
      <c r="F85" s="234"/>
      <c r="G85" s="487" t="s">
        <v>88</v>
      </c>
      <c r="H85" s="488"/>
      <c r="I85" s="142">
        <f>J85+K85</f>
        <v>22360</v>
      </c>
      <c r="J85" s="142">
        <f>D13+D20+D27</f>
        <v>11321</v>
      </c>
      <c r="K85" s="142">
        <f>E13+E20+E27</f>
        <v>11039</v>
      </c>
    </row>
    <row r="86" spans="1:11" ht="15" customHeight="1">
      <c r="A86" s="181">
        <v>74</v>
      </c>
      <c r="B86" s="157"/>
      <c r="C86" s="155">
        <f>D86+E86</f>
        <v>1447</v>
      </c>
      <c r="D86" s="142">
        <v>672</v>
      </c>
      <c r="E86" s="142">
        <v>775</v>
      </c>
      <c r="F86" s="234"/>
      <c r="G86" s="487" t="s">
        <v>89</v>
      </c>
      <c r="H86" s="488"/>
      <c r="I86" s="142">
        <f>J86+K86</f>
        <v>119285</v>
      </c>
      <c r="J86" s="142">
        <f>D34+D41+J6+J13+J20+J27+J34+J41+D60+D67</f>
        <v>60652</v>
      </c>
      <c r="K86" s="142">
        <f>E34+E41+K6+K13+K20+K27+K34+K41+E60+E67</f>
        <v>58633</v>
      </c>
    </row>
    <row r="87" spans="1:11" ht="3.75" customHeight="1">
      <c r="A87" s="2"/>
      <c r="B87" s="226"/>
      <c r="C87" s="11"/>
      <c r="D87" s="6"/>
      <c r="E87" s="6"/>
      <c r="F87" s="517"/>
      <c r="G87" s="487" t="s">
        <v>90</v>
      </c>
      <c r="H87" s="488"/>
      <c r="I87" s="485">
        <f>C74+C81+C88+C95+I60+I67+I74+I81</f>
        <v>30918</v>
      </c>
      <c r="J87" s="485">
        <f>D74+D81+D88+D95+J60+J67+J74+J81</f>
        <v>13915</v>
      </c>
      <c r="K87" s="485">
        <f>E74+E81+E88+E95+K60+K67+K74+K81</f>
        <v>17003</v>
      </c>
    </row>
    <row r="88" spans="1:11" ht="15" customHeight="1">
      <c r="A88" s="2" t="s">
        <v>91</v>
      </c>
      <c r="B88" s="226"/>
      <c r="C88" s="11">
        <f>SUM(C89:C93)</f>
        <v>5627</v>
      </c>
      <c r="D88" s="6">
        <f>SUM(D89:D93)</f>
        <v>2552</v>
      </c>
      <c r="E88" s="6">
        <f>SUM(E89:E93)</f>
        <v>3075</v>
      </c>
      <c r="F88" s="517"/>
      <c r="G88" s="487"/>
      <c r="H88" s="488"/>
      <c r="I88" s="485"/>
      <c r="J88" s="485"/>
      <c r="K88" s="485"/>
    </row>
    <row r="89" spans="1:11" ht="15" customHeight="1">
      <c r="A89" s="181">
        <v>75</v>
      </c>
      <c r="B89" s="157"/>
      <c r="C89" s="155">
        <f>D89+E89</f>
        <v>1303</v>
      </c>
      <c r="D89" s="142">
        <v>601</v>
      </c>
      <c r="E89" s="142">
        <v>702</v>
      </c>
      <c r="F89" s="234"/>
      <c r="G89" s="489" t="s">
        <v>256</v>
      </c>
      <c r="H89" s="490"/>
      <c r="I89" s="142">
        <f>J89+K89</f>
        <v>11912</v>
      </c>
      <c r="J89" s="142">
        <f>D88+D95+J60+J67+J74+J81</f>
        <v>4561</v>
      </c>
      <c r="K89" s="142">
        <f>E88+E95+K60+K67+K74+K81</f>
        <v>7351</v>
      </c>
    </row>
    <row r="90" spans="1:11" ht="15" customHeight="1">
      <c r="A90" s="181">
        <v>76</v>
      </c>
      <c r="B90" s="157"/>
      <c r="C90" s="155">
        <f>D90+E90</f>
        <v>1211</v>
      </c>
      <c r="D90" s="142">
        <v>573</v>
      </c>
      <c r="E90" s="142">
        <v>638</v>
      </c>
      <c r="F90" s="234"/>
      <c r="G90" s="489" t="s">
        <v>257</v>
      </c>
      <c r="H90" s="490"/>
      <c r="I90" s="142">
        <f>J90+K90</f>
        <v>2945</v>
      </c>
      <c r="J90" s="142">
        <f>J60+J67+J74+J81</f>
        <v>810</v>
      </c>
      <c r="K90" s="142">
        <f>K60+K67+K74+K81</f>
        <v>2135</v>
      </c>
    </row>
    <row r="91" spans="1:11" ht="15" customHeight="1">
      <c r="A91" s="181">
        <v>77</v>
      </c>
      <c r="B91" s="157"/>
      <c r="C91" s="155">
        <f>D91+E91</f>
        <v>1183</v>
      </c>
      <c r="D91" s="142">
        <v>543</v>
      </c>
      <c r="E91" s="142">
        <v>640</v>
      </c>
      <c r="F91" s="465" t="s">
        <v>92</v>
      </c>
      <c r="G91" s="487"/>
      <c r="H91" s="488"/>
      <c r="I91" s="235"/>
      <c r="J91" s="235"/>
      <c r="K91" s="235"/>
    </row>
    <row r="92" spans="1:11" ht="15" customHeight="1">
      <c r="A92" s="181">
        <v>78</v>
      </c>
      <c r="B92" s="157"/>
      <c r="C92" s="155">
        <f>D92+E92</f>
        <v>1044</v>
      </c>
      <c r="D92" s="142">
        <v>490</v>
      </c>
      <c r="E92" s="142">
        <v>554</v>
      </c>
      <c r="F92" s="154"/>
      <c r="G92" s="487" t="s">
        <v>88</v>
      </c>
      <c r="H92" s="488"/>
      <c r="I92" s="236">
        <f>I85/C6*100</f>
        <v>12.957361241496008</v>
      </c>
      <c r="J92" s="236">
        <f>J85/D6*100</f>
        <v>13.180966130703583</v>
      </c>
      <c r="K92" s="236">
        <f>K85/E6*100</f>
        <v>12.735789194365289</v>
      </c>
    </row>
    <row r="93" spans="1:11" ht="15" customHeight="1">
      <c r="A93" s="181">
        <v>79</v>
      </c>
      <c r="B93" s="157"/>
      <c r="C93" s="155">
        <f>D93+E93</f>
        <v>886</v>
      </c>
      <c r="D93" s="142">
        <v>345</v>
      </c>
      <c r="E93" s="142">
        <v>541</v>
      </c>
      <c r="F93" s="154"/>
      <c r="G93" s="487" t="s">
        <v>89</v>
      </c>
      <c r="H93" s="488"/>
      <c r="I93" s="236">
        <f>I86/C6*100</f>
        <v>69.12427708818655</v>
      </c>
      <c r="J93" s="236">
        <f>J86/D6*100</f>
        <v>70.61672623968146</v>
      </c>
      <c r="K93" s="236">
        <f>K86/E6*100</f>
        <v>67.64539612584653</v>
      </c>
    </row>
    <row r="94" spans="1:11" ht="3.75" customHeight="1">
      <c r="A94" s="2"/>
      <c r="B94" s="226"/>
      <c r="C94" s="11"/>
      <c r="D94" s="6"/>
      <c r="E94" s="6"/>
      <c r="F94" s="515"/>
      <c r="G94" s="487" t="s">
        <v>90</v>
      </c>
      <c r="H94" s="488"/>
      <c r="I94" s="486">
        <f>I87/C6*100</f>
        <v>17.916623205034597</v>
      </c>
      <c r="J94" s="486">
        <f>J87/D6*100</f>
        <v>16.20114333616645</v>
      </c>
      <c r="K94" s="486">
        <f>K87/E6*100</f>
        <v>19.616507262595615</v>
      </c>
    </row>
    <row r="95" spans="1:11" ht="15" customHeight="1">
      <c r="A95" s="2" t="s">
        <v>93</v>
      </c>
      <c r="B95" s="226"/>
      <c r="C95" s="11">
        <f>SUM(C96:C100)</f>
        <v>3340</v>
      </c>
      <c r="D95" s="6">
        <f>SUM(D96:D100)</f>
        <v>1199</v>
      </c>
      <c r="E95" s="6">
        <f>SUM(E96:E100)</f>
        <v>2141</v>
      </c>
      <c r="F95" s="515"/>
      <c r="G95" s="487"/>
      <c r="H95" s="488"/>
      <c r="I95" s="486"/>
      <c r="J95" s="486"/>
      <c r="K95" s="486"/>
    </row>
    <row r="96" spans="1:11" ht="15" customHeight="1">
      <c r="A96" s="181">
        <v>80</v>
      </c>
      <c r="B96" s="157"/>
      <c r="C96" s="155">
        <f>D96+E96</f>
        <v>835</v>
      </c>
      <c r="D96" s="142">
        <v>360</v>
      </c>
      <c r="E96" s="142">
        <v>475</v>
      </c>
      <c r="F96" s="234"/>
      <c r="G96" s="489" t="s">
        <v>256</v>
      </c>
      <c r="H96" s="490"/>
      <c r="I96" s="236">
        <f>I89/C6*100</f>
        <v>6.902866149762989</v>
      </c>
      <c r="J96" s="236">
        <f>J89/D6*100</f>
        <v>5.31034241870321</v>
      </c>
      <c r="K96" s="236">
        <f>K89/E6*100</f>
        <v>8.480911891274502</v>
      </c>
    </row>
    <row r="97" spans="1:11" ht="15" customHeight="1">
      <c r="A97" s="181">
        <v>81</v>
      </c>
      <c r="B97" s="157"/>
      <c r="C97" s="155">
        <f>D97+E97</f>
        <v>742</v>
      </c>
      <c r="D97" s="142">
        <v>275</v>
      </c>
      <c r="E97" s="142">
        <v>467</v>
      </c>
      <c r="F97" s="234"/>
      <c r="G97" s="489" t="s">
        <v>257</v>
      </c>
      <c r="H97" s="490"/>
      <c r="I97" s="236">
        <f>I90/C6*100</f>
        <v>1.7065934193294159</v>
      </c>
      <c r="J97" s="236">
        <f>J90/D6*100</f>
        <v>0.9430776933018198</v>
      </c>
      <c r="K97" s="236">
        <f>K90/E6*100</f>
        <v>2.4631678530636734</v>
      </c>
    </row>
    <row r="98" spans="1:11" ht="15" customHeight="1">
      <c r="A98" s="181">
        <v>82</v>
      </c>
      <c r="B98" s="157"/>
      <c r="C98" s="155">
        <f>D98+E98</f>
        <v>637</v>
      </c>
      <c r="D98" s="142">
        <v>199</v>
      </c>
      <c r="E98" s="142">
        <v>438</v>
      </c>
      <c r="F98" s="465"/>
      <c r="G98" s="487"/>
      <c r="H98" s="488"/>
      <c r="I98" s="235"/>
      <c r="J98" s="235"/>
      <c r="K98" s="235"/>
    </row>
    <row r="99" spans="1:11" ht="15" customHeight="1">
      <c r="A99" s="181">
        <v>83</v>
      </c>
      <c r="B99" s="157"/>
      <c r="C99" s="155">
        <f>D99+E99</f>
        <v>541</v>
      </c>
      <c r="D99" s="142">
        <v>186</v>
      </c>
      <c r="E99" s="142">
        <v>355</v>
      </c>
      <c r="F99" s="465" t="s">
        <v>94</v>
      </c>
      <c r="G99" s="487"/>
      <c r="H99" s="488"/>
      <c r="I99" s="237">
        <v>41.9</v>
      </c>
      <c r="J99" s="237">
        <v>41</v>
      </c>
      <c r="K99" s="237">
        <v>42.8</v>
      </c>
    </row>
    <row r="100" spans="1:11" ht="15" customHeight="1">
      <c r="A100" s="181">
        <v>84</v>
      </c>
      <c r="B100" s="157"/>
      <c r="C100" s="155">
        <f>D100+E100</f>
        <v>585</v>
      </c>
      <c r="D100" s="142">
        <v>179</v>
      </c>
      <c r="E100" s="142">
        <v>406</v>
      </c>
      <c r="F100" s="465" t="s">
        <v>95</v>
      </c>
      <c r="G100" s="487"/>
      <c r="H100" s="488"/>
      <c r="I100" s="237">
        <v>40.5</v>
      </c>
      <c r="J100" s="237">
        <v>39.9</v>
      </c>
      <c r="K100" s="237">
        <v>41.4</v>
      </c>
    </row>
    <row r="101" spans="1:11" ht="7.5" customHeight="1">
      <c r="A101" s="228"/>
      <c r="B101" s="229"/>
      <c r="C101" s="11"/>
      <c r="D101" s="11"/>
      <c r="E101" s="11"/>
      <c r="F101" s="145"/>
      <c r="G101" s="110"/>
      <c r="H101" s="210"/>
      <c r="I101" s="231"/>
      <c r="J101" s="231"/>
      <c r="K101" s="231"/>
    </row>
    <row r="102" spans="1:11" ht="13.5">
      <c r="A102" s="167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</row>
    <row r="105" ht="14.25" customHeight="1"/>
    <row r="106" ht="14.25" customHeight="1"/>
    <row r="107" ht="14.25" customHeight="1"/>
    <row r="108" ht="14.25" customHeight="1"/>
    <row r="109" ht="13.5" customHeight="1"/>
  </sheetData>
  <mergeCells count="91">
    <mergeCell ref="K87:K88"/>
    <mergeCell ref="I94:I95"/>
    <mergeCell ref="J94:J95"/>
    <mergeCell ref="I87:I88"/>
    <mergeCell ref="J87:J88"/>
    <mergeCell ref="K94:K95"/>
    <mergeCell ref="G87:H88"/>
    <mergeCell ref="F81:H81"/>
    <mergeCell ref="F87:F88"/>
    <mergeCell ref="G97:H97"/>
    <mergeCell ref="G92:H92"/>
    <mergeCell ref="G93:H93"/>
    <mergeCell ref="G94:H95"/>
    <mergeCell ref="G90:H90"/>
    <mergeCell ref="F94:F95"/>
    <mergeCell ref="F77:G77"/>
    <mergeCell ref="F78:G78"/>
    <mergeCell ref="F79:G79"/>
    <mergeCell ref="F82:H82"/>
    <mergeCell ref="F72:G72"/>
    <mergeCell ref="F74:G74"/>
    <mergeCell ref="F75:G75"/>
    <mergeCell ref="F76:G76"/>
    <mergeCell ref="F68:G68"/>
    <mergeCell ref="F69:G69"/>
    <mergeCell ref="F70:G70"/>
    <mergeCell ref="F71:G71"/>
    <mergeCell ref="F64:G64"/>
    <mergeCell ref="F61:G61"/>
    <mergeCell ref="F65:G65"/>
    <mergeCell ref="F67:G67"/>
    <mergeCell ref="F60:G60"/>
    <mergeCell ref="F62:G62"/>
    <mergeCell ref="F63:G63"/>
    <mergeCell ref="A58:B58"/>
    <mergeCell ref="F58:H58"/>
    <mergeCell ref="F44:G44"/>
    <mergeCell ref="F45:G45"/>
    <mergeCell ref="F34:G34"/>
    <mergeCell ref="F35:G35"/>
    <mergeCell ref="F39:G39"/>
    <mergeCell ref="F41:G41"/>
    <mergeCell ref="F36:G36"/>
    <mergeCell ref="F37:G37"/>
    <mergeCell ref="F38:G38"/>
    <mergeCell ref="F18:G18"/>
    <mergeCell ref="F20:G20"/>
    <mergeCell ref="F21:G21"/>
    <mergeCell ref="F46:G46"/>
    <mergeCell ref="F22:G22"/>
    <mergeCell ref="F23:G23"/>
    <mergeCell ref="F31:G31"/>
    <mergeCell ref="F30:G30"/>
    <mergeCell ref="F42:G42"/>
    <mergeCell ref="F43:G43"/>
    <mergeCell ref="F32:G32"/>
    <mergeCell ref="F24:G24"/>
    <mergeCell ref="F27:G27"/>
    <mergeCell ref="F28:G28"/>
    <mergeCell ref="F29:G29"/>
    <mergeCell ref="F25:G25"/>
    <mergeCell ref="F100:H100"/>
    <mergeCell ref="F91:H91"/>
    <mergeCell ref="F83:H83"/>
    <mergeCell ref="F84:H84"/>
    <mergeCell ref="F98:H98"/>
    <mergeCell ref="G85:H85"/>
    <mergeCell ref="G86:H86"/>
    <mergeCell ref="G89:H89"/>
    <mergeCell ref="F99:H99"/>
    <mergeCell ref="G96:H96"/>
    <mergeCell ref="A48:C48"/>
    <mergeCell ref="J48:K48"/>
    <mergeCell ref="J3:K3"/>
    <mergeCell ref="A4:B4"/>
    <mergeCell ref="A6:B6"/>
    <mergeCell ref="F6:G6"/>
    <mergeCell ref="F4:H4"/>
    <mergeCell ref="F14:G14"/>
    <mergeCell ref="F16:G16"/>
    <mergeCell ref="F17:G17"/>
    <mergeCell ref="A1:K1"/>
    <mergeCell ref="F15:G15"/>
    <mergeCell ref="F5:G5"/>
    <mergeCell ref="F7:G7"/>
    <mergeCell ref="F8:G8"/>
    <mergeCell ref="F9:G9"/>
    <mergeCell ref="F10:G10"/>
    <mergeCell ref="F11:G11"/>
    <mergeCell ref="F13:G13"/>
    <mergeCell ref="A2:K2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&amp;R&amp;8人　口　　　　43
（ 国勢調査 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L35" sqref="L35"/>
    </sheetView>
  </sheetViews>
  <sheetFormatPr defaultColWidth="9.00390625" defaultRowHeight="13.5"/>
  <cols>
    <col min="1" max="1" width="12.50390625" style="0" customWidth="1"/>
    <col min="2" max="5" width="17.50390625" style="0" customWidth="1"/>
  </cols>
  <sheetData>
    <row r="1" spans="1:5" ht="26.25" customHeight="1">
      <c r="A1" s="89"/>
      <c r="B1" s="89"/>
      <c r="C1" s="89"/>
      <c r="D1" s="89"/>
      <c r="E1" s="89"/>
    </row>
    <row r="2" spans="1:5" ht="22.5" customHeight="1">
      <c r="A2" s="146" t="s">
        <v>263</v>
      </c>
      <c r="B2" s="146"/>
      <c r="C2" s="146"/>
      <c r="D2" s="146"/>
      <c r="E2" s="146"/>
    </row>
    <row r="3" spans="2:5" ht="13.5" customHeight="1">
      <c r="B3" s="121"/>
      <c r="C3" s="121"/>
      <c r="D3" s="121"/>
      <c r="E3" s="211" t="s">
        <v>258</v>
      </c>
    </row>
    <row r="4" spans="1:5" ht="22.5" customHeight="1">
      <c r="A4" s="238"/>
      <c r="B4" s="176" t="s">
        <v>64</v>
      </c>
      <c r="C4" s="177" t="s">
        <v>10</v>
      </c>
      <c r="D4" s="177" t="s">
        <v>11</v>
      </c>
      <c r="E4" s="161" t="s">
        <v>23</v>
      </c>
    </row>
    <row r="5" spans="1:5" ht="5.25" customHeight="1">
      <c r="A5" s="242"/>
      <c r="B5" s="181"/>
      <c r="C5" s="243"/>
      <c r="D5" s="243"/>
      <c r="E5" s="222"/>
    </row>
    <row r="6" spans="1:5" ht="18.75" customHeight="1">
      <c r="A6" s="159" t="s">
        <v>96</v>
      </c>
      <c r="B6" s="152">
        <f>C6+D6</f>
        <v>3998901</v>
      </c>
      <c r="C6" s="245">
        <f>SUM(C8:C38)</f>
        <v>2009731</v>
      </c>
      <c r="D6" s="245">
        <f>SUM(D8:D38)</f>
        <v>1989170</v>
      </c>
      <c r="E6" s="246">
        <f>SUM(E8:E38)</f>
        <v>783.93</v>
      </c>
    </row>
    <row r="7" spans="1:5" ht="3.75" customHeight="1">
      <c r="A7" s="159"/>
      <c r="B7" s="152"/>
      <c r="C7" s="245"/>
      <c r="D7" s="245"/>
      <c r="E7" s="246"/>
    </row>
    <row r="8" spans="1:5" ht="18.75" customHeight="1">
      <c r="A8" s="159" t="s">
        <v>97</v>
      </c>
      <c r="B8" s="152">
        <f>C8+D8</f>
        <v>560012</v>
      </c>
      <c r="C8" s="245">
        <v>286154</v>
      </c>
      <c r="D8" s="245">
        <v>273858</v>
      </c>
      <c r="E8" s="246">
        <v>186.31</v>
      </c>
    </row>
    <row r="9" spans="1:5" ht="18.75" customHeight="1">
      <c r="A9" s="168" t="s">
        <v>98</v>
      </c>
      <c r="B9" s="151">
        <f>C9+D9</f>
        <v>172566</v>
      </c>
      <c r="C9" s="247">
        <v>85889</v>
      </c>
      <c r="D9" s="247">
        <v>86677</v>
      </c>
      <c r="E9" s="248">
        <v>24.38</v>
      </c>
    </row>
    <row r="10" spans="1:5" ht="18.75" customHeight="1">
      <c r="A10" s="159" t="s">
        <v>99</v>
      </c>
      <c r="B10" s="152">
        <f>C10+D10</f>
        <v>137525</v>
      </c>
      <c r="C10" s="245">
        <v>66628</v>
      </c>
      <c r="D10" s="245">
        <v>70897</v>
      </c>
      <c r="E10" s="246">
        <v>10.73</v>
      </c>
    </row>
    <row r="11" spans="1:5" ht="18.75" customHeight="1">
      <c r="A11" s="159" t="s">
        <v>100</v>
      </c>
      <c r="B11" s="152">
        <f>C11+D11</f>
        <v>177016</v>
      </c>
      <c r="C11" s="245">
        <v>88579</v>
      </c>
      <c r="D11" s="245">
        <v>88437</v>
      </c>
      <c r="E11" s="246">
        <v>16.5</v>
      </c>
    </row>
    <row r="12" spans="1:5" ht="18.75" customHeight="1">
      <c r="A12" s="159" t="s">
        <v>101</v>
      </c>
      <c r="B12" s="152">
        <f>C12+D12</f>
        <v>142354</v>
      </c>
      <c r="C12" s="245">
        <v>71731</v>
      </c>
      <c r="D12" s="245">
        <v>70623</v>
      </c>
      <c r="E12" s="246">
        <v>103.26</v>
      </c>
    </row>
    <row r="13" spans="1:5" ht="3.75" customHeight="1">
      <c r="A13" s="159"/>
      <c r="B13" s="152"/>
      <c r="C13" s="245"/>
      <c r="D13" s="245"/>
      <c r="E13" s="246"/>
    </row>
    <row r="14" spans="1:5" ht="18.75" customHeight="1">
      <c r="A14" s="159" t="s">
        <v>102</v>
      </c>
      <c r="B14" s="152">
        <f>C14+D14</f>
        <v>245623</v>
      </c>
      <c r="C14" s="245">
        <v>127575</v>
      </c>
      <c r="D14" s="245">
        <v>118048</v>
      </c>
      <c r="E14" s="246">
        <v>29.34</v>
      </c>
    </row>
    <row r="15" spans="1:5" ht="18.75" customHeight="1">
      <c r="A15" s="159" t="s">
        <v>103</v>
      </c>
      <c r="B15" s="152">
        <f>C15+D15</f>
        <v>110143</v>
      </c>
      <c r="C15" s="245">
        <v>55446</v>
      </c>
      <c r="D15" s="245">
        <v>54697</v>
      </c>
      <c r="E15" s="246">
        <v>17.33</v>
      </c>
    </row>
    <row r="16" spans="1:5" ht="18.75" customHeight="1">
      <c r="A16" s="159" t="s">
        <v>104</v>
      </c>
      <c r="B16" s="152">
        <f>C16+D16</f>
        <v>216119</v>
      </c>
      <c r="C16" s="245">
        <v>109098</v>
      </c>
      <c r="D16" s="245">
        <v>107021</v>
      </c>
      <c r="E16" s="246">
        <v>21.53</v>
      </c>
    </row>
    <row r="17" spans="1:5" ht="18.75" customHeight="1">
      <c r="A17" s="159" t="s">
        <v>105</v>
      </c>
      <c r="B17" s="152">
        <f>C17+D17</f>
        <v>405534</v>
      </c>
      <c r="C17" s="245">
        <v>200197</v>
      </c>
      <c r="D17" s="245">
        <v>205337</v>
      </c>
      <c r="E17" s="246">
        <v>71.63</v>
      </c>
    </row>
    <row r="18" spans="1:5" ht="18.75" customHeight="1">
      <c r="A18" s="159" t="s">
        <v>106</v>
      </c>
      <c r="B18" s="152">
        <f>C18+D18</f>
        <v>114112</v>
      </c>
      <c r="C18" s="245">
        <v>57696</v>
      </c>
      <c r="D18" s="245">
        <v>56416</v>
      </c>
      <c r="E18" s="246">
        <v>11.33</v>
      </c>
    </row>
    <row r="19" spans="1:5" ht="3.75" customHeight="1">
      <c r="A19" s="159"/>
      <c r="B19" s="152"/>
      <c r="C19" s="245"/>
      <c r="D19" s="245"/>
      <c r="E19" s="246"/>
    </row>
    <row r="20" spans="1:5" ht="18.75" customHeight="1">
      <c r="A20" s="159" t="s">
        <v>107</v>
      </c>
      <c r="B20" s="152">
        <f>C20+D20</f>
        <v>183796</v>
      </c>
      <c r="C20" s="245">
        <v>91756</v>
      </c>
      <c r="D20" s="245">
        <v>92040</v>
      </c>
      <c r="E20" s="246">
        <v>20.46</v>
      </c>
    </row>
    <row r="21" spans="1:5" ht="18.75" customHeight="1">
      <c r="A21" s="159" t="s">
        <v>108</v>
      </c>
      <c r="B21" s="152">
        <f>C21+D21</f>
        <v>176538</v>
      </c>
      <c r="C21" s="245">
        <v>90636</v>
      </c>
      <c r="D21" s="245">
        <v>85902</v>
      </c>
      <c r="E21" s="246">
        <v>27.53</v>
      </c>
    </row>
    <row r="22" spans="1:5" ht="18.75" customHeight="1">
      <c r="A22" s="159" t="s">
        <v>109</v>
      </c>
      <c r="B22" s="152">
        <f>C22+D22</f>
        <v>144929</v>
      </c>
      <c r="C22" s="245">
        <v>71635</v>
      </c>
      <c r="D22" s="245">
        <v>73294</v>
      </c>
      <c r="E22" s="246">
        <v>17.17</v>
      </c>
    </row>
    <row r="23" spans="1:5" ht="18.75" customHeight="1">
      <c r="A23" s="159" t="s">
        <v>110</v>
      </c>
      <c r="B23" s="152">
        <f>C23+D23</f>
        <v>117604</v>
      </c>
      <c r="C23" s="245">
        <v>58889</v>
      </c>
      <c r="D23" s="245">
        <v>58715</v>
      </c>
      <c r="E23" s="246">
        <v>11.48</v>
      </c>
    </row>
    <row r="24" spans="1:5" ht="18.75" customHeight="1">
      <c r="A24" s="159" t="s">
        <v>111</v>
      </c>
      <c r="B24" s="152">
        <f>C24+D24</f>
        <v>72667</v>
      </c>
      <c r="C24" s="245">
        <v>36413</v>
      </c>
      <c r="D24" s="245">
        <v>36254</v>
      </c>
      <c r="E24" s="246">
        <v>8.15</v>
      </c>
    </row>
    <row r="25" spans="1:5" ht="3.75" customHeight="1">
      <c r="A25" s="159"/>
      <c r="B25" s="152"/>
      <c r="C25" s="245"/>
      <c r="D25" s="245"/>
      <c r="E25" s="246"/>
    </row>
    <row r="26" spans="1:5" ht="18.75" customHeight="1">
      <c r="A26" s="159" t="s">
        <v>112</v>
      </c>
      <c r="B26" s="152">
        <f>C26+D26</f>
        <v>61074</v>
      </c>
      <c r="C26" s="245">
        <v>30905</v>
      </c>
      <c r="D26" s="245">
        <v>30169</v>
      </c>
      <c r="E26" s="246">
        <v>10.24</v>
      </c>
    </row>
    <row r="27" spans="1:5" ht="18.75" customHeight="1">
      <c r="A27" s="159" t="s">
        <v>113</v>
      </c>
      <c r="B27" s="152">
        <f>C27+D27</f>
        <v>78319</v>
      </c>
      <c r="C27" s="245">
        <v>39131</v>
      </c>
      <c r="D27" s="245">
        <v>39188</v>
      </c>
      <c r="E27" s="246">
        <v>6.39</v>
      </c>
    </row>
    <row r="28" spans="1:5" ht="18.75" customHeight="1">
      <c r="A28" s="159" t="s">
        <v>114</v>
      </c>
      <c r="B28" s="152">
        <f>C28+D28</f>
        <v>79353</v>
      </c>
      <c r="C28" s="245">
        <v>39608</v>
      </c>
      <c r="D28" s="245">
        <v>39745</v>
      </c>
      <c r="E28" s="246">
        <v>13.54</v>
      </c>
    </row>
    <row r="29" spans="1:5" ht="18.75" customHeight="1">
      <c r="A29" s="159" t="s">
        <v>115</v>
      </c>
      <c r="B29" s="152">
        <f>C29+D29</f>
        <v>73529</v>
      </c>
      <c r="C29" s="245">
        <v>35925</v>
      </c>
      <c r="D29" s="245">
        <v>37604</v>
      </c>
      <c r="E29" s="246">
        <v>10.19</v>
      </c>
    </row>
    <row r="30" spans="1:5" ht="18.75" customHeight="1">
      <c r="A30" s="159" t="s">
        <v>116</v>
      </c>
      <c r="B30" s="152">
        <f>C30+D30</f>
        <v>115330</v>
      </c>
      <c r="C30" s="245">
        <v>57123</v>
      </c>
      <c r="D30" s="245">
        <v>58207</v>
      </c>
      <c r="E30" s="246">
        <v>12.92</v>
      </c>
    </row>
    <row r="31" spans="1:5" ht="3.75" customHeight="1">
      <c r="A31" s="159"/>
      <c r="B31" s="152"/>
      <c r="C31" s="245"/>
      <c r="D31" s="245"/>
      <c r="E31" s="246"/>
    </row>
    <row r="32" spans="1:5" ht="18.75" customHeight="1">
      <c r="A32" s="159" t="s">
        <v>117</v>
      </c>
      <c r="B32" s="152">
        <f>C32+D32</f>
        <v>66553</v>
      </c>
      <c r="C32" s="245">
        <v>33466</v>
      </c>
      <c r="D32" s="245">
        <v>33087</v>
      </c>
      <c r="E32" s="246">
        <v>15.37</v>
      </c>
    </row>
    <row r="33" spans="1:5" ht="18.75" customHeight="1">
      <c r="A33" s="159" t="s">
        <v>118</v>
      </c>
      <c r="B33" s="152">
        <f>C33+D33</f>
        <v>145877</v>
      </c>
      <c r="C33" s="245">
        <v>73140</v>
      </c>
      <c r="D33" s="245">
        <v>72737</v>
      </c>
      <c r="E33" s="246">
        <v>21.08</v>
      </c>
    </row>
    <row r="34" spans="1:5" ht="18.75" customHeight="1">
      <c r="A34" s="159" t="s">
        <v>119</v>
      </c>
      <c r="B34" s="152">
        <f>C34+D34</f>
        <v>76492</v>
      </c>
      <c r="C34" s="245">
        <v>39031</v>
      </c>
      <c r="D34" s="245">
        <v>37461</v>
      </c>
      <c r="E34" s="246">
        <v>17.97</v>
      </c>
    </row>
    <row r="35" spans="1:5" ht="18.75" customHeight="1">
      <c r="A35" s="159" t="s">
        <v>120</v>
      </c>
      <c r="B35" s="152">
        <f>C35+D35</f>
        <v>56514</v>
      </c>
      <c r="C35" s="245">
        <v>29149</v>
      </c>
      <c r="D35" s="245">
        <v>27365</v>
      </c>
      <c r="E35" s="246">
        <v>9.91</v>
      </c>
    </row>
    <row r="36" spans="1:5" ht="18.75" customHeight="1">
      <c r="A36" s="159" t="s">
        <v>121</v>
      </c>
      <c r="B36" s="152">
        <f>C36+D36</f>
        <v>79587</v>
      </c>
      <c r="C36" s="245">
        <v>39885</v>
      </c>
      <c r="D36" s="245">
        <v>39702</v>
      </c>
      <c r="E36" s="246">
        <v>73.34</v>
      </c>
    </row>
    <row r="37" spans="1:5" ht="3.75" customHeight="1">
      <c r="A37" s="159"/>
      <c r="B37" s="152"/>
      <c r="C37" s="245"/>
      <c r="D37" s="245"/>
      <c r="E37" s="246"/>
    </row>
    <row r="38" spans="1:5" ht="18.75" customHeight="1">
      <c r="A38" s="159" t="s">
        <v>259</v>
      </c>
      <c r="B38" s="152">
        <f>C38+D38</f>
        <v>189735</v>
      </c>
      <c r="C38" s="245">
        <v>94046</v>
      </c>
      <c r="D38" s="245">
        <v>95689</v>
      </c>
      <c r="E38" s="246">
        <v>15.85</v>
      </c>
    </row>
    <row r="39" spans="1:5" ht="5.25" customHeight="1">
      <c r="A39" s="141"/>
      <c r="B39" s="249"/>
      <c r="C39" s="249"/>
      <c r="D39" s="249"/>
      <c r="E39" s="250"/>
    </row>
    <row r="40" spans="1:5" ht="13.5" customHeight="1">
      <c r="A40" s="173" t="s">
        <v>343</v>
      </c>
      <c r="B40" s="165"/>
      <c r="C40" s="165"/>
      <c r="D40" s="165"/>
      <c r="E40" s="165"/>
    </row>
    <row r="41" spans="1:5" ht="13.5">
      <c r="A41" s="469"/>
      <c r="B41" s="469"/>
      <c r="C41" s="469"/>
      <c r="D41" s="469"/>
      <c r="E41" s="469"/>
    </row>
    <row r="42" ht="13.5">
      <c r="A42" s="19"/>
    </row>
    <row r="43" ht="13.5">
      <c r="A43" s="19"/>
    </row>
    <row r="44" ht="13.5">
      <c r="A44" s="19"/>
    </row>
    <row r="45" ht="13.5">
      <c r="A45" s="19"/>
    </row>
    <row r="46" ht="13.5">
      <c r="A46" s="19"/>
    </row>
    <row r="47" ht="13.5">
      <c r="A47" s="19"/>
    </row>
    <row r="48" ht="13.5">
      <c r="A48" s="19"/>
    </row>
  </sheetData>
  <mergeCells count="1">
    <mergeCell ref="A41:E41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&amp;L&amp;8 44　　　　人　口
  （ 国勢調査 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71"/>
  <sheetViews>
    <sheetView workbookViewId="0" topLeftCell="A1">
      <selection activeCell="T27" sqref="T27"/>
    </sheetView>
  </sheetViews>
  <sheetFormatPr defaultColWidth="9.00390625" defaultRowHeight="13.5"/>
  <cols>
    <col min="1" max="7" width="6.25390625" style="0" customWidth="1"/>
    <col min="8" max="9" width="3.125" style="0" customWidth="1"/>
    <col min="10" max="11" width="6.25390625" style="0" customWidth="1"/>
    <col min="12" max="13" width="3.125" style="0" customWidth="1"/>
    <col min="14" max="15" width="6.25390625" style="0" customWidth="1"/>
    <col min="16" max="17" width="3.125" style="0" customWidth="1"/>
    <col min="18" max="18" width="6.25390625" style="0" customWidth="1"/>
  </cols>
  <sheetData>
    <row r="1" spans="1:18" ht="26.2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22.5" customHeight="1">
      <c r="A2" s="146" t="s">
        <v>122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2:18" ht="13.5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172" t="s">
        <v>255</v>
      </c>
    </row>
    <row r="4" spans="1:18" ht="15" customHeight="1">
      <c r="A4" s="576" t="s">
        <v>2</v>
      </c>
      <c r="B4" s="570" t="s">
        <v>123</v>
      </c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2"/>
    </row>
    <row r="5" spans="1:18" ht="13.5">
      <c r="A5" s="577"/>
      <c r="B5" s="565" t="s">
        <v>124</v>
      </c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 t="s">
        <v>125</v>
      </c>
      <c r="P5" s="566"/>
      <c r="Q5" s="566"/>
      <c r="R5" s="574"/>
    </row>
    <row r="6" spans="1:18" ht="11.25" customHeight="1">
      <c r="A6" s="577"/>
      <c r="B6" s="577" t="s">
        <v>126</v>
      </c>
      <c r="C6" s="582" t="s">
        <v>127</v>
      </c>
      <c r="D6" s="582" t="s">
        <v>128</v>
      </c>
      <c r="E6" s="582" t="s">
        <v>129</v>
      </c>
      <c r="F6" s="582" t="s">
        <v>130</v>
      </c>
      <c r="G6" s="582" t="s">
        <v>131</v>
      </c>
      <c r="H6" s="582" t="s">
        <v>132</v>
      </c>
      <c r="I6" s="582"/>
      <c r="J6" s="582" t="s">
        <v>133</v>
      </c>
      <c r="K6" s="582" t="s">
        <v>134</v>
      </c>
      <c r="L6" s="582" t="s">
        <v>135</v>
      </c>
      <c r="M6" s="582"/>
      <c r="N6" s="217" t="s">
        <v>136</v>
      </c>
      <c r="O6" s="582" t="s">
        <v>126</v>
      </c>
      <c r="P6" s="582"/>
      <c r="Q6" s="578" t="s">
        <v>137</v>
      </c>
      <c r="R6" s="579"/>
    </row>
    <row r="7" spans="1:18" ht="11.25" customHeight="1">
      <c r="A7" s="577"/>
      <c r="B7" s="577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188" t="s">
        <v>138</v>
      </c>
      <c r="O7" s="582"/>
      <c r="P7" s="582"/>
      <c r="Q7" s="580" t="s">
        <v>139</v>
      </c>
      <c r="R7" s="581"/>
    </row>
    <row r="8" spans="1:18" ht="16.5" customHeight="1">
      <c r="A8" s="252">
        <v>17</v>
      </c>
      <c r="B8" s="253">
        <f>SUM(C8:N8)</f>
        <v>74648</v>
      </c>
      <c r="C8" s="239">
        <v>27682</v>
      </c>
      <c r="D8" s="239">
        <v>18962</v>
      </c>
      <c r="E8" s="239">
        <v>13319</v>
      </c>
      <c r="F8" s="239">
        <v>10670</v>
      </c>
      <c r="G8" s="239">
        <v>3012</v>
      </c>
      <c r="H8" s="569">
        <v>766</v>
      </c>
      <c r="I8" s="569"/>
      <c r="J8" s="239">
        <v>190</v>
      </c>
      <c r="K8" s="239">
        <v>40</v>
      </c>
      <c r="L8" s="569">
        <v>7</v>
      </c>
      <c r="M8" s="569"/>
      <c r="N8" s="283" t="s">
        <v>372</v>
      </c>
      <c r="O8" s="569">
        <v>169612</v>
      </c>
      <c r="P8" s="569"/>
      <c r="Q8" s="567">
        <f>O8/B8</f>
        <v>2.272157325045547</v>
      </c>
      <c r="R8" s="568"/>
    </row>
    <row r="9" spans="1:18" ht="15" customHeight="1">
      <c r="A9" s="576" t="s">
        <v>2</v>
      </c>
      <c r="B9" s="570" t="s">
        <v>140</v>
      </c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2"/>
    </row>
    <row r="10" spans="1:18" ht="13.5">
      <c r="A10" s="577"/>
      <c r="B10" s="565" t="s">
        <v>124</v>
      </c>
      <c r="C10" s="566"/>
      <c r="D10" s="566"/>
      <c r="E10" s="566"/>
      <c r="F10" s="566"/>
      <c r="G10" s="566"/>
      <c r="H10" s="566"/>
      <c r="I10" s="566"/>
      <c r="J10" s="566" t="s">
        <v>141</v>
      </c>
      <c r="K10" s="566"/>
      <c r="L10" s="566"/>
      <c r="M10" s="566"/>
      <c r="N10" s="566"/>
      <c r="O10" s="566"/>
      <c r="P10" s="566"/>
      <c r="Q10" s="566"/>
      <c r="R10" s="574"/>
    </row>
    <row r="11" spans="1:18" ht="11.25" customHeight="1">
      <c r="A11" s="577"/>
      <c r="B11" s="577" t="s">
        <v>126</v>
      </c>
      <c r="C11" s="240" t="s">
        <v>142</v>
      </c>
      <c r="D11" s="240" t="s">
        <v>143</v>
      </c>
      <c r="E11" s="240" t="s">
        <v>268</v>
      </c>
      <c r="F11" s="240" t="s">
        <v>144</v>
      </c>
      <c r="G11" s="240" t="s">
        <v>269</v>
      </c>
      <c r="H11" s="582" t="s">
        <v>145</v>
      </c>
      <c r="I11" s="582"/>
      <c r="J11" s="582" t="s">
        <v>126</v>
      </c>
      <c r="K11" s="240" t="s">
        <v>142</v>
      </c>
      <c r="L11" s="573" t="s">
        <v>143</v>
      </c>
      <c r="M11" s="573"/>
      <c r="N11" s="240" t="s">
        <v>268</v>
      </c>
      <c r="O11" s="240" t="s">
        <v>144</v>
      </c>
      <c r="P11" s="573" t="s">
        <v>269</v>
      </c>
      <c r="Q11" s="573"/>
      <c r="R11" s="575" t="s">
        <v>145</v>
      </c>
    </row>
    <row r="12" spans="1:18" ht="11.25" customHeight="1">
      <c r="A12" s="577"/>
      <c r="B12" s="577"/>
      <c r="C12" s="241" t="s">
        <v>146</v>
      </c>
      <c r="D12" s="254" t="s">
        <v>147</v>
      </c>
      <c r="E12" s="254" t="s">
        <v>267</v>
      </c>
      <c r="F12" s="241" t="s">
        <v>148</v>
      </c>
      <c r="G12" s="254" t="s">
        <v>267</v>
      </c>
      <c r="H12" s="582"/>
      <c r="I12" s="582"/>
      <c r="J12" s="582"/>
      <c r="K12" s="241" t="s">
        <v>146</v>
      </c>
      <c r="L12" s="584" t="s">
        <v>147</v>
      </c>
      <c r="M12" s="584"/>
      <c r="N12" s="254" t="s">
        <v>267</v>
      </c>
      <c r="O12" s="241" t="s">
        <v>148</v>
      </c>
      <c r="P12" s="583" t="s">
        <v>270</v>
      </c>
      <c r="Q12" s="583"/>
      <c r="R12" s="575"/>
    </row>
    <row r="13" spans="1:18" ht="11.25" customHeight="1">
      <c r="A13" s="577"/>
      <c r="B13" s="577"/>
      <c r="C13" s="255" t="s">
        <v>149</v>
      </c>
      <c r="D13" s="255" t="s">
        <v>150</v>
      </c>
      <c r="E13" s="189" t="s">
        <v>151</v>
      </c>
      <c r="F13" s="189" t="s">
        <v>152</v>
      </c>
      <c r="G13" s="189" t="s">
        <v>151</v>
      </c>
      <c r="H13" s="582"/>
      <c r="I13" s="582"/>
      <c r="J13" s="582"/>
      <c r="K13" s="255" t="s">
        <v>149</v>
      </c>
      <c r="L13" s="564" t="s">
        <v>150</v>
      </c>
      <c r="M13" s="564"/>
      <c r="N13" s="189" t="s">
        <v>151</v>
      </c>
      <c r="O13" s="189" t="s">
        <v>152</v>
      </c>
      <c r="P13" s="564" t="s">
        <v>151</v>
      </c>
      <c r="Q13" s="564"/>
      <c r="R13" s="575"/>
    </row>
    <row r="14" spans="1:18" ht="16.5" customHeight="1">
      <c r="A14" s="259">
        <v>17</v>
      </c>
      <c r="B14" s="260">
        <f>SUM(C14:H14)</f>
        <v>118</v>
      </c>
      <c r="C14" s="160">
        <v>8</v>
      </c>
      <c r="D14" s="160">
        <v>9</v>
      </c>
      <c r="E14" s="160">
        <v>34</v>
      </c>
      <c r="F14" s="160">
        <v>15</v>
      </c>
      <c r="G14" s="283" t="s">
        <v>373</v>
      </c>
      <c r="H14" s="562">
        <v>52</v>
      </c>
      <c r="I14" s="562"/>
      <c r="J14" s="160">
        <f>SUM(K14:R14)</f>
        <v>2951</v>
      </c>
      <c r="K14" s="160">
        <v>655</v>
      </c>
      <c r="L14" s="562">
        <v>184</v>
      </c>
      <c r="M14" s="562"/>
      <c r="N14" s="160">
        <v>1611</v>
      </c>
      <c r="O14" s="160">
        <v>448</v>
      </c>
      <c r="P14" s="561" t="s">
        <v>373</v>
      </c>
      <c r="Q14" s="561"/>
      <c r="R14" s="261">
        <v>53</v>
      </c>
    </row>
    <row r="15" spans="1:18" ht="13.5">
      <c r="A15" s="173" t="s">
        <v>343</v>
      </c>
      <c r="B15" s="166"/>
      <c r="C15" s="166"/>
      <c r="D15" s="166"/>
      <c r="E15" s="167"/>
      <c r="F15" s="167"/>
      <c r="G15" s="167"/>
      <c r="H15" s="251"/>
      <c r="I15" s="251"/>
      <c r="J15" s="167"/>
      <c r="K15" s="167"/>
      <c r="L15" s="251"/>
      <c r="M15" s="251"/>
      <c r="N15" s="167"/>
      <c r="O15" s="167"/>
      <c r="P15" s="251"/>
      <c r="Q15" s="251"/>
      <c r="R15" s="167"/>
    </row>
    <row r="16" spans="1:18" ht="13.5">
      <c r="A16" s="174" t="s">
        <v>370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</row>
    <row r="17" spans="1:18" ht="13.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22.5" customHeight="1">
      <c r="A18" s="146" t="s">
        <v>489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</row>
    <row r="19" spans="2:18" ht="13.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172" t="s">
        <v>255</v>
      </c>
    </row>
    <row r="20" spans="1:18" ht="13.5" customHeight="1">
      <c r="A20" s="538" t="s">
        <v>153</v>
      </c>
      <c r="B20" s="540"/>
      <c r="C20" s="540"/>
      <c r="D20" s="538" t="s">
        <v>154</v>
      </c>
      <c r="E20" s="540"/>
      <c r="F20" s="540" t="s">
        <v>10</v>
      </c>
      <c r="G20" s="540"/>
      <c r="H20" s="540"/>
      <c r="I20" s="540"/>
      <c r="J20" s="540"/>
      <c r="K20" s="540"/>
      <c r="L20" s="540" t="s">
        <v>11</v>
      </c>
      <c r="M20" s="540"/>
      <c r="N20" s="540"/>
      <c r="O20" s="540"/>
      <c r="P20" s="540"/>
      <c r="Q20" s="540"/>
      <c r="R20" s="563"/>
    </row>
    <row r="21" spans="1:18" ht="13.5" customHeight="1">
      <c r="A21" s="586"/>
      <c r="B21" s="556"/>
      <c r="C21" s="556"/>
      <c r="D21" s="586"/>
      <c r="E21" s="556"/>
      <c r="F21" s="262" t="s">
        <v>155</v>
      </c>
      <c r="G21" s="262" t="s">
        <v>156</v>
      </c>
      <c r="H21" s="556" t="s">
        <v>157</v>
      </c>
      <c r="I21" s="556"/>
      <c r="J21" s="262" t="s">
        <v>158</v>
      </c>
      <c r="K21" s="262" t="s">
        <v>159</v>
      </c>
      <c r="L21" s="556" t="s">
        <v>155</v>
      </c>
      <c r="M21" s="556"/>
      <c r="N21" s="262" t="s">
        <v>156</v>
      </c>
      <c r="O21" s="262" t="s">
        <v>157</v>
      </c>
      <c r="P21" s="556" t="s">
        <v>158</v>
      </c>
      <c r="Q21" s="556"/>
      <c r="R21" s="263" t="s">
        <v>159</v>
      </c>
    </row>
    <row r="22" spans="1:18" ht="5.25" customHeight="1">
      <c r="A22" s="559"/>
      <c r="B22" s="559"/>
      <c r="C22" s="560"/>
      <c r="D22" s="559"/>
      <c r="E22" s="559"/>
      <c r="F22" s="70"/>
      <c r="G22" s="70"/>
      <c r="H22" s="557"/>
      <c r="I22" s="557"/>
      <c r="J22" s="70"/>
      <c r="K22" s="70"/>
      <c r="L22" s="557"/>
      <c r="M22" s="557"/>
      <c r="N22" s="70"/>
      <c r="O22" s="70"/>
      <c r="P22" s="70"/>
      <c r="Q22" s="70"/>
      <c r="R22" s="70"/>
    </row>
    <row r="23" spans="1:18" ht="13.5">
      <c r="A23" s="551" t="s">
        <v>160</v>
      </c>
      <c r="B23" s="551"/>
      <c r="C23" s="552"/>
      <c r="D23" s="555">
        <f>SUM(D25:E41)</f>
        <v>150203</v>
      </c>
      <c r="E23" s="555"/>
      <c r="F23" s="71">
        <f>SUM(F25:F42)</f>
        <v>74567</v>
      </c>
      <c r="G23" s="72">
        <f aca="true" t="shared" si="0" ref="G23:O23">SUM(G25:G41)</f>
        <v>27854</v>
      </c>
      <c r="H23" s="553">
        <f t="shared" si="0"/>
        <v>41278</v>
      </c>
      <c r="I23" s="553"/>
      <c r="J23" s="72">
        <f t="shared" si="0"/>
        <v>2558</v>
      </c>
      <c r="K23" s="71">
        <f t="shared" si="0"/>
        <v>2740</v>
      </c>
      <c r="L23" s="558">
        <f>SUM(L25:L41)</f>
        <v>75636</v>
      </c>
      <c r="M23" s="558"/>
      <c r="N23" s="72">
        <f t="shared" si="0"/>
        <v>20978</v>
      </c>
      <c r="O23" s="72">
        <f t="shared" si="0"/>
        <v>41494</v>
      </c>
      <c r="P23" s="553">
        <f>SUM(P25:Q41)</f>
        <v>8548</v>
      </c>
      <c r="Q23" s="553"/>
      <c r="R23" s="72">
        <f>SUM(R25:R41)</f>
        <v>4470</v>
      </c>
    </row>
    <row r="24" spans="1:18" ht="3.75" customHeight="1">
      <c r="A24" s="551"/>
      <c r="B24" s="551"/>
      <c r="C24" s="552"/>
      <c r="D24" s="555"/>
      <c r="E24" s="555"/>
      <c r="F24" s="71"/>
      <c r="G24" s="72"/>
      <c r="H24" s="553"/>
      <c r="I24" s="553"/>
      <c r="J24" s="72"/>
      <c r="K24" s="71"/>
      <c r="L24" s="558"/>
      <c r="M24" s="558"/>
      <c r="N24" s="72"/>
      <c r="O24" s="72"/>
      <c r="P24" s="553"/>
      <c r="Q24" s="553"/>
      <c r="R24" s="72"/>
    </row>
    <row r="25" spans="1:18" ht="13.5">
      <c r="A25" s="442" t="s">
        <v>161</v>
      </c>
      <c r="B25" s="442"/>
      <c r="C25" s="443"/>
      <c r="D25" s="437">
        <f>F25+L25</f>
        <v>9247</v>
      </c>
      <c r="E25" s="437"/>
      <c r="F25" s="257">
        <v>4549</v>
      </c>
      <c r="G25" s="143">
        <v>4538</v>
      </c>
      <c r="H25" s="440">
        <v>11</v>
      </c>
      <c r="I25" s="440"/>
      <c r="J25" s="416" t="s">
        <v>374</v>
      </c>
      <c r="K25" s="417" t="s">
        <v>374</v>
      </c>
      <c r="L25" s="438">
        <v>4698</v>
      </c>
      <c r="M25" s="438"/>
      <c r="N25" s="143">
        <v>4666</v>
      </c>
      <c r="O25" s="143">
        <v>29</v>
      </c>
      <c r="P25" s="554" t="s">
        <v>374</v>
      </c>
      <c r="Q25" s="554"/>
      <c r="R25" s="143">
        <v>3</v>
      </c>
    </row>
    <row r="26" spans="1:18" ht="13.5">
      <c r="A26" s="442" t="s">
        <v>375</v>
      </c>
      <c r="B26" s="442"/>
      <c r="C26" s="443"/>
      <c r="D26" s="437">
        <f>F26+L26</f>
        <v>11961</v>
      </c>
      <c r="E26" s="437"/>
      <c r="F26" s="257">
        <v>6005</v>
      </c>
      <c r="G26" s="143">
        <v>5760</v>
      </c>
      <c r="H26" s="440">
        <v>228</v>
      </c>
      <c r="I26" s="440"/>
      <c r="J26" s="143">
        <v>1</v>
      </c>
      <c r="K26" s="257">
        <v>16</v>
      </c>
      <c r="L26" s="438">
        <v>5956</v>
      </c>
      <c r="M26" s="438"/>
      <c r="N26" s="143">
        <v>5524</v>
      </c>
      <c r="O26" s="143">
        <v>402</v>
      </c>
      <c r="P26" s="440">
        <v>1</v>
      </c>
      <c r="Q26" s="440"/>
      <c r="R26" s="143">
        <v>29</v>
      </c>
    </row>
    <row r="27" spans="1:18" ht="13.5">
      <c r="A27" s="442" t="s">
        <v>376</v>
      </c>
      <c r="B27" s="442"/>
      <c r="C27" s="443"/>
      <c r="D27" s="437">
        <f>F27+L27</f>
        <v>12141</v>
      </c>
      <c r="E27" s="437"/>
      <c r="F27" s="257">
        <v>6217</v>
      </c>
      <c r="G27" s="143">
        <v>4620</v>
      </c>
      <c r="H27" s="440">
        <v>1566</v>
      </c>
      <c r="I27" s="440"/>
      <c r="J27" s="143">
        <v>2</v>
      </c>
      <c r="K27" s="257">
        <v>29</v>
      </c>
      <c r="L27" s="438">
        <v>5924</v>
      </c>
      <c r="M27" s="438"/>
      <c r="N27" s="143">
        <v>3470</v>
      </c>
      <c r="O27" s="143">
        <v>2341</v>
      </c>
      <c r="P27" s="440">
        <v>8</v>
      </c>
      <c r="Q27" s="440"/>
      <c r="R27" s="143">
        <v>105</v>
      </c>
    </row>
    <row r="28" spans="1:18" ht="13.5">
      <c r="A28" s="442" t="s">
        <v>377</v>
      </c>
      <c r="B28" s="442"/>
      <c r="C28" s="443"/>
      <c r="D28" s="437">
        <f>F28+L28</f>
        <v>15278</v>
      </c>
      <c r="E28" s="437"/>
      <c r="F28" s="257">
        <v>7893</v>
      </c>
      <c r="G28" s="143">
        <v>3930</v>
      </c>
      <c r="H28" s="440">
        <v>3851</v>
      </c>
      <c r="I28" s="440"/>
      <c r="J28" s="143">
        <v>7</v>
      </c>
      <c r="K28" s="257">
        <v>105</v>
      </c>
      <c r="L28" s="438">
        <v>7385</v>
      </c>
      <c r="M28" s="438"/>
      <c r="N28" s="143">
        <v>2433</v>
      </c>
      <c r="O28" s="143">
        <v>4626</v>
      </c>
      <c r="P28" s="440">
        <v>10</v>
      </c>
      <c r="Q28" s="440"/>
      <c r="R28" s="143">
        <v>315</v>
      </c>
    </row>
    <row r="29" spans="1:18" ht="13.5">
      <c r="A29" s="442" t="s">
        <v>378</v>
      </c>
      <c r="B29" s="442"/>
      <c r="C29" s="443"/>
      <c r="D29" s="437">
        <f>F29+L29</f>
        <v>13571</v>
      </c>
      <c r="E29" s="437"/>
      <c r="F29" s="257">
        <v>7114</v>
      </c>
      <c r="G29" s="143">
        <v>2649</v>
      </c>
      <c r="H29" s="440">
        <v>4217</v>
      </c>
      <c r="I29" s="440"/>
      <c r="J29" s="143">
        <v>11</v>
      </c>
      <c r="K29" s="257">
        <v>202</v>
      </c>
      <c r="L29" s="438">
        <v>6457</v>
      </c>
      <c r="M29" s="438"/>
      <c r="N29" s="143">
        <v>1315</v>
      </c>
      <c r="O29" s="143">
        <v>4700</v>
      </c>
      <c r="P29" s="440">
        <v>33</v>
      </c>
      <c r="Q29" s="440"/>
      <c r="R29" s="143">
        <v>395</v>
      </c>
    </row>
    <row r="30" spans="1:18" ht="3.75" customHeight="1">
      <c r="A30" s="442"/>
      <c r="B30" s="442"/>
      <c r="C30" s="443"/>
      <c r="D30" s="437"/>
      <c r="E30" s="437"/>
      <c r="F30" s="257"/>
      <c r="G30" s="143"/>
      <c r="H30" s="440"/>
      <c r="I30" s="440"/>
      <c r="J30" s="143"/>
      <c r="K30" s="257"/>
      <c r="L30" s="438"/>
      <c r="M30" s="438"/>
      <c r="N30" s="143"/>
      <c r="O30" s="143"/>
      <c r="P30" s="440"/>
      <c r="Q30" s="440"/>
      <c r="R30" s="143"/>
    </row>
    <row r="31" spans="1:18" ht="13.5">
      <c r="A31" s="442" t="s">
        <v>379</v>
      </c>
      <c r="B31" s="442"/>
      <c r="C31" s="443"/>
      <c r="D31" s="437">
        <f>F31+L31</f>
        <v>12473</v>
      </c>
      <c r="E31" s="437"/>
      <c r="F31" s="257">
        <v>6648</v>
      </c>
      <c r="G31" s="143">
        <v>2052</v>
      </c>
      <c r="H31" s="440">
        <v>4288</v>
      </c>
      <c r="I31" s="440"/>
      <c r="J31" s="143">
        <v>14</v>
      </c>
      <c r="K31" s="257">
        <v>277</v>
      </c>
      <c r="L31" s="438">
        <v>5825</v>
      </c>
      <c r="M31" s="438"/>
      <c r="N31" s="143">
        <v>972</v>
      </c>
      <c r="O31" s="143">
        <v>4274</v>
      </c>
      <c r="P31" s="440">
        <v>54</v>
      </c>
      <c r="Q31" s="440"/>
      <c r="R31" s="143">
        <v>520</v>
      </c>
    </row>
    <row r="32" spans="1:18" ht="13.5">
      <c r="A32" s="442" t="s">
        <v>380</v>
      </c>
      <c r="B32" s="442"/>
      <c r="C32" s="443"/>
      <c r="D32" s="437">
        <f>F32+L32</f>
        <v>9625</v>
      </c>
      <c r="E32" s="437"/>
      <c r="F32" s="257">
        <v>5022</v>
      </c>
      <c r="G32" s="143">
        <v>1131</v>
      </c>
      <c r="H32" s="440">
        <v>3601</v>
      </c>
      <c r="I32" s="440"/>
      <c r="J32" s="143">
        <v>24</v>
      </c>
      <c r="K32" s="257">
        <v>259</v>
      </c>
      <c r="L32" s="438">
        <v>4603</v>
      </c>
      <c r="M32" s="438"/>
      <c r="N32" s="143">
        <v>499</v>
      </c>
      <c r="O32" s="143">
        <v>3592</v>
      </c>
      <c r="P32" s="440">
        <v>71</v>
      </c>
      <c r="Q32" s="440"/>
      <c r="R32" s="143">
        <v>435</v>
      </c>
    </row>
    <row r="33" spans="1:18" ht="13.5">
      <c r="A33" s="442" t="s">
        <v>381</v>
      </c>
      <c r="B33" s="442"/>
      <c r="C33" s="443"/>
      <c r="D33" s="437">
        <f>F33+L33</f>
        <v>10561</v>
      </c>
      <c r="E33" s="437"/>
      <c r="F33" s="257">
        <v>5360</v>
      </c>
      <c r="G33" s="143">
        <v>1086</v>
      </c>
      <c r="H33" s="440">
        <v>3894</v>
      </c>
      <c r="I33" s="440"/>
      <c r="J33" s="143">
        <v>59</v>
      </c>
      <c r="K33" s="257">
        <v>313</v>
      </c>
      <c r="L33" s="438">
        <v>5201</v>
      </c>
      <c r="M33" s="438"/>
      <c r="N33" s="143">
        <v>407</v>
      </c>
      <c r="O33" s="143">
        <v>4067</v>
      </c>
      <c r="P33" s="440">
        <v>182</v>
      </c>
      <c r="Q33" s="440"/>
      <c r="R33" s="143">
        <v>533</v>
      </c>
    </row>
    <row r="34" spans="1:18" ht="13.5">
      <c r="A34" s="442" t="s">
        <v>382</v>
      </c>
      <c r="B34" s="442"/>
      <c r="C34" s="443"/>
      <c r="D34" s="437">
        <f>F34+L34</f>
        <v>12578</v>
      </c>
      <c r="E34" s="437"/>
      <c r="F34" s="257">
        <v>6101</v>
      </c>
      <c r="G34" s="143">
        <v>850</v>
      </c>
      <c r="H34" s="440">
        <v>4745</v>
      </c>
      <c r="I34" s="440"/>
      <c r="J34" s="143">
        <v>110</v>
      </c>
      <c r="K34" s="257">
        <v>381</v>
      </c>
      <c r="L34" s="438">
        <v>6477</v>
      </c>
      <c r="M34" s="438"/>
      <c r="N34" s="143">
        <v>409</v>
      </c>
      <c r="O34" s="143">
        <v>4937</v>
      </c>
      <c r="P34" s="440">
        <v>470</v>
      </c>
      <c r="Q34" s="440"/>
      <c r="R34" s="143">
        <v>652</v>
      </c>
    </row>
    <row r="35" spans="1:18" ht="13.5">
      <c r="A35" s="442" t="s">
        <v>383</v>
      </c>
      <c r="B35" s="442"/>
      <c r="C35" s="443"/>
      <c r="D35" s="437">
        <f>F35+L35</f>
        <v>11850</v>
      </c>
      <c r="E35" s="437"/>
      <c r="F35" s="257">
        <v>5743</v>
      </c>
      <c r="G35" s="143">
        <v>512</v>
      </c>
      <c r="H35" s="440">
        <v>4520</v>
      </c>
      <c r="I35" s="440"/>
      <c r="J35" s="143">
        <v>290</v>
      </c>
      <c r="K35" s="257">
        <v>403</v>
      </c>
      <c r="L35" s="438">
        <v>6107</v>
      </c>
      <c r="M35" s="438"/>
      <c r="N35" s="143">
        <v>334</v>
      </c>
      <c r="O35" s="143">
        <v>4459</v>
      </c>
      <c r="P35" s="440">
        <v>802</v>
      </c>
      <c r="Q35" s="440"/>
      <c r="R35" s="143">
        <v>500</v>
      </c>
    </row>
    <row r="36" spans="1:18" ht="3.75" customHeight="1">
      <c r="A36" s="442"/>
      <c r="B36" s="442"/>
      <c r="C36" s="443"/>
      <c r="D36" s="437"/>
      <c r="E36" s="437"/>
      <c r="F36" s="257"/>
      <c r="G36" s="143"/>
      <c r="H36" s="440"/>
      <c r="I36" s="440"/>
      <c r="J36" s="143"/>
      <c r="K36" s="257"/>
      <c r="L36" s="438"/>
      <c r="M36" s="438"/>
      <c r="N36" s="143"/>
      <c r="O36" s="143"/>
      <c r="P36" s="440"/>
      <c r="Q36" s="440"/>
      <c r="R36" s="143"/>
    </row>
    <row r="37" spans="1:18" ht="13.5">
      <c r="A37" s="442" t="s">
        <v>384</v>
      </c>
      <c r="B37" s="442"/>
      <c r="C37" s="443"/>
      <c r="D37" s="437">
        <f>F37+L37</f>
        <v>10449</v>
      </c>
      <c r="E37" s="437"/>
      <c r="F37" s="257">
        <v>5171</v>
      </c>
      <c r="G37" s="143">
        <v>405</v>
      </c>
      <c r="H37" s="440">
        <v>3890</v>
      </c>
      <c r="I37" s="440"/>
      <c r="J37" s="143">
        <v>447</v>
      </c>
      <c r="K37" s="257">
        <v>420</v>
      </c>
      <c r="L37" s="438">
        <v>5278</v>
      </c>
      <c r="M37" s="438"/>
      <c r="N37" s="143">
        <v>293</v>
      </c>
      <c r="O37" s="143">
        <v>3508</v>
      </c>
      <c r="P37" s="440">
        <v>1083</v>
      </c>
      <c r="Q37" s="440"/>
      <c r="R37" s="143">
        <v>377</v>
      </c>
    </row>
    <row r="38" spans="1:18" ht="13.5">
      <c r="A38" s="442" t="s">
        <v>385</v>
      </c>
      <c r="B38" s="442"/>
      <c r="C38" s="443"/>
      <c r="D38" s="437">
        <f>F38+L38</f>
        <v>8557</v>
      </c>
      <c r="E38" s="437"/>
      <c r="F38" s="257">
        <v>4183</v>
      </c>
      <c r="G38" s="143">
        <v>216</v>
      </c>
      <c r="H38" s="440">
        <v>3157</v>
      </c>
      <c r="I38" s="440"/>
      <c r="J38" s="143">
        <v>577</v>
      </c>
      <c r="K38" s="257">
        <v>222</v>
      </c>
      <c r="L38" s="438">
        <v>4374</v>
      </c>
      <c r="M38" s="438"/>
      <c r="N38" s="143">
        <v>258</v>
      </c>
      <c r="O38" s="143">
        <v>2514</v>
      </c>
      <c r="P38" s="440">
        <v>1321</v>
      </c>
      <c r="Q38" s="440"/>
      <c r="R38" s="143">
        <v>263</v>
      </c>
    </row>
    <row r="39" spans="1:18" ht="13.5">
      <c r="A39" s="442" t="s">
        <v>386</v>
      </c>
      <c r="B39" s="442"/>
      <c r="C39" s="443"/>
      <c r="D39" s="437">
        <f>F39+L39</f>
        <v>5627</v>
      </c>
      <c r="E39" s="437"/>
      <c r="F39" s="257">
        <v>2552</v>
      </c>
      <c r="G39" s="143">
        <v>81</v>
      </c>
      <c r="H39" s="440">
        <v>1960</v>
      </c>
      <c r="I39" s="440"/>
      <c r="J39" s="143">
        <v>433</v>
      </c>
      <c r="K39" s="257">
        <v>70</v>
      </c>
      <c r="L39" s="438">
        <v>3075</v>
      </c>
      <c r="M39" s="438"/>
      <c r="N39" s="143">
        <v>221</v>
      </c>
      <c r="O39" s="143">
        <v>1316</v>
      </c>
      <c r="P39" s="440">
        <v>1347</v>
      </c>
      <c r="Q39" s="440"/>
      <c r="R39" s="143">
        <v>176</v>
      </c>
    </row>
    <row r="40" spans="1:18" ht="13.5">
      <c r="A40" s="442" t="s">
        <v>387</v>
      </c>
      <c r="B40" s="442"/>
      <c r="C40" s="443"/>
      <c r="D40" s="437">
        <f>F40+L40</f>
        <v>3340</v>
      </c>
      <c r="E40" s="437"/>
      <c r="F40" s="257">
        <v>1199</v>
      </c>
      <c r="G40" s="143">
        <v>14</v>
      </c>
      <c r="H40" s="440">
        <v>893</v>
      </c>
      <c r="I40" s="440"/>
      <c r="J40" s="143">
        <v>255</v>
      </c>
      <c r="K40" s="257">
        <v>33</v>
      </c>
      <c r="L40" s="438">
        <v>2141</v>
      </c>
      <c r="M40" s="438"/>
      <c r="N40" s="143">
        <v>127</v>
      </c>
      <c r="O40" s="143">
        <v>534</v>
      </c>
      <c r="P40" s="440">
        <v>1358</v>
      </c>
      <c r="Q40" s="440"/>
      <c r="R40" s="143">
        <v>107</v>
      </c>
    </row>
    <row r="41" spans="1:18" ht="13.5">
      <c r="A41" s="442" t="s">
        <v>162</v>
      </c>
      <c r="B41" s="442"/>
      <c r="C41" s="443"/>
      <c r="D41" s="437">
        <f>F41+L41</f>
        <v>2945</v>
      </c>
      <c r="E41" s="437"/>
      <c r="F41" s="257">
        <v>810</v>
      </c>
      <c r="G41" s="143">
        <v>10</v>
      </c>
      <c r="H41" s="440">
        <v>457</v>
      </c>
      <c r="I41" s="440"/>
      <c r="J41" s="143">
        <v>328</v>
      </c>
      <c r="K41" s="257">
        <v>10</v>
      </c>
      <c r="L41" s="438">
        <v>2135</v>
      </c>
      <c r="M41" s="438"/>
      <c r="N41" s="143">
        <v>50</v>
      </c>
      <c r="O41" s="143">
        <v>195</v>
      </c>
      <c r="P41" s="440">
        <v>1808</v>
      </c>
      <c r="Q41" s="440"/>
      <c r="R41" s="143">
        <v>60</v>
      </c>
    </row>
    <row r="42" spans="1:18" ht="3.75" customHeight="1">
      <c r="A42" s="442"/>
      <c r="B42" s="442"/>
      <c r="C42" s="443"/>
      <c r="D42" s="436"/>
      <c r="E42" s="436"/>
      <c r="F42" s="258"/>
      <c r="G42" s="256"/>
      <c r="H42" s="441"/>
      <c r="I42" s="441"/>
      <c r="J42" s="256"/>
      <c r="K42" s="258"/>
      <c r="L42" s="439"/>
      <c r="M42" s="439"/>
      <c r="N42" s="256"/>
      <c r="O42" s="256"/>
      <c r="P42" s="441"/>
      <c r="Q42" s="441"/>
      <c r="R42" s="256"/>
    </row>
    <row r="43" spans="1:18" ht="11.25" customHeight="1">
      <c r="A43" s="549" t="s">
        <v>163</v>
      </c>
      <c r="B43" s="549"/>
      <c r="C43" s="550"/>
      <c r="D43" s="436"/>
      <c r="E43" s="436"/>
      <c r="F43" s="258"/>
      <c r="G43" s="256"/>
      <c r="H43" s="441"/>
      <c r="I43" s="441"/>
      <c r="J43" s="256"/>
      <c r="K43" s="258"/>
      <c r="L43" s="439"/>
      <c r="M43" s="439"/>
      <c r="N43" s="256"/>
      <c r="O43" s="256"/>
      <c r="P43" s="441"/>
      <c r="Q43" s="441"/>
      <c r="R43" s="256"/>
    </row>
    <row r="44" spans="1:18" ht="13.5">
      <c r="A44" s="431" t="s">
        <v>164</v>
      </c>
      <c r="B44" s="431"/>
      <c r="C44" s="432"/>
      <c r="D44" s="437">
        <f>SUM(D45:E46)</f>
        <v>30918</v>
      </c>
      <c r="E44" s="437"/>
      <c r="F44" s="257">
        <v>13915</v>
      </c>
      <c r="G44" s="143">
        <f aca="true" t="shared" si="1" ref="G44:O44">SUM(G45:G46)</f>
        <v>726</v>
      </c>
      <c r="H44" s="440">
        <f t="shared" si="1"/>
        <v>10357</v>
      </c>
      <c r="I44" s="440"/>
      <c r="J44" s="143">
        <f t="shared" si="1"/>
        <v>2040</v>
      </c>
      <c r="K44" s="257">
        <f t="shared" si="1"/>
        <v>755</v>
      </c>
      <c r="L44" s="438">
        <v>17003</v>
      </c>
      <c r="M44" s="438"/>
      <c r="N44" s="143">
        <f t="shared" si="1"/>
        <v>949</v>
      </c>
      <c r="O44" s="143">
        <f t="shared" si="1"/>
        <v>8067</v>
      </c>
      <c r="P44" s="440">
        <f>SUM(P45:Q46)</f>
        <v>6917</v>
      </c>
      <c r="Q44" s="440"/>
      <c r="R44" s="143">
        <f>SUM(R45:R46)</f>
        <v>983</v>
      </c>
    </row>
    <row r="45" spans="1:18" ht="13.5">
      <c r="A45" s="431" t="s">
        <v>165</v>
      </c>
      <c r="B45" s="431"/>
      <c r="C45" s="432"/>
      <c r="D45" s="437">
        <f>SUM(D37:E38)</f>
        <v>19006</v>
      </c>
      <c r="E45" s="437"/>
      <c r="F45" s="257">
        <v>9354</v>
      </c>
      <c r="G45" s="143">
        <f aca="true" t="shared" si="2" ref="G45:O45">SUM(G37:G38)</f>
        <v>621</v>
      </c>
      <c r="H45" s="440">
        <f t="shared" si="2"/>
        <v>7047</v>
      </c>
      <c r="I45" s="440"/>
      <c r="J45" s="143">
        <f t="shared" si="2"/>
        <v>1024</v>
      </c>
      <c r="K45" s="257">
        <f t="shared" si="2"/>
        <v>642</v>
      </c>
      <c r="L45" s="438">
        <v>9652</v>
      </c>
      <c r="M45" s="438"/>
      <c r="N45" s="143">
        <f t="shared" si="2"/>
        <v>551</v>
      </c>
      <c r="O45" s="143">
        <f t="shared" si="2"/>
        <v>6022</v>
      </c>
      <c r="P45" s="440">
        <f>SUM(P37:Q38)</f>
        <v>2404</v>
      </c>
      <c r="Q45" s="440"/>
      <c r="R45" s="143">
        <f>SUM(R37:R38)</f>
        <v>640</v>
      </c>
    </row>
    <row r="46" spans="1:18" ht="13.5">
      <c r="A46" s="431" t="s">
        <v>166</v>
      </c>
      <c r="B46" s="431"/>
      <c r="C46" s="432"/>
      <c r="D46" s="437">
        <f>SUM(D39:E41)</f>
        <v>11912</v>
      </c>
      <c r="E46" s="437"/>
      <c r="F46" s="257">
        <v>4561</v>
      </c>
      <c r="G46" s="143">
        <f aca="true" t="shared" si="3" ref="G46:O46">SUM(G39:G41)</f>
        <v>105</v>
      </c>
      <c r="H46" s="440">
        <f t="shared" si="3"/>
        <v>3310</v>
      </c>
      <c r="I46" s="440"/>
      <c r="J46" s="143">
        <f t="shared" si="3"/>
        <v>1016</v>
      </c>
      <c r="K46" s="257">
        <f t="shared" si="3"/>
        <v>113</v>
      </c>
      <c r="L46" s="438">
        <v>7351</v>
      </c>
      <c r="M46" s="438"/>
      <c r="N46" s="143">
        <f t="shared" si="3"/>
        <v>398</v>
      </c>
      <c r="O46" s="143">
        <f t="shared" si="3"/>
        <v>2045</v>
      </c>
      <c r="P46" s="440">
        <f>SUM(P39:Q41)</f>
        <v>4513</v>
      </c>
      <c r="Q46" s="440"/>
      <c r="R46" s="143">
        <f>SUM(R39:R41)</f>
        <v>343</v>
      </c>
    </row>
    <row r="47" spans="1:18" ht="5.25" customHeight="1">
      <c r="A47" s="433"/>
      <c r="B47" s="433"/>
      <c r="C47" s="434"/>
      <c r="D47" s="435"/>
      <c r="E47" s="435"/>
      <c r="F47" s="244"/>
      <c r="G47" s="244"/>
      <c r="H47" s="585"/>
      <c r="I47" s="585"/>
      <c r="J47" s="244"/>
      <c r="K47" s="244"/>
      <c r="L47" s="585"/>
      <c r="M47" s="585"/>
      <c r="N47" s="244"/>
      <c r="O47" s="244"/>
      <c r="P47" s="435"/>
      <c r="Q47" s="435"/>
      <c r="R47" s="244"/>
    </row>
    <row r="48" spans="1:18" ht="13.5">
      <c r="A48" s="173" t="s">
        <v>343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</row>
    <row r="49" spans="1:18" ht="13.5">
      <c r="A49" s="174" t="s">
        <v>371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</row>
    <row r="50" spans="1:18" ht="13.5">
      <c r="A50" s="212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22.5" customHeight="1">
      <c r="A51" s="146" t="s">
        <v>340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</row>
    <row r="52" ht="13.5" customHeight="1">
      <c r="P52" s="172" t="s">
        <v>255</v>
      </c>
    </row>
    <row r="53" spans="1:16" ht="9.75" customHeight="1">
      <c r="A53" s="450" t="s">
        <v>339</v>
      </c>
      <c r="B53" s="451"/>
      <c r="C53" s="451"/>
      <c r="D53" s="450" t="s">
        <v>338</v>
      </c>
      <c r="E53" s="451"/>
      <c r="F53" s="451"/>
      <c r="G53" s="451"/>
      <c r="H53" s="451"/>
      <c r="I53" s="451"/>
      <c r="J53" s="451"/>
      <c r="K53" s="267" t="s">
        <v>334</v>
      </c>
      <c r="L53" s="268"/>
      <c r="M53" s="268"/>
      <c r="N53" s="268"/>
      <c r="O53" s="268"/>
      <c r="P53" s="268"/>
    </row>
    <row r="54" spans="1:16" s="125" customFormat="1" ht="22.5" customHeight="1">
      <c r="A54" s="452"/>
      <c r="B54" s="453"/>
      <c r="C54" s="453"/>
      <c r="D54" s="452"/>
      <c r="E54" s="453"/>
      <c r="F54" s="453"/>
      <c r="G54" s="453"/>
      <c r="H54" s="453"/>
      <c r="I54" s="453"/>
      <c r="J54" s="453"/>
      <c r="K54" s="448" t="s">
        <v>337</v>
      </c>
      <c r="L54" s="449"/>
      <c r="M54" s="449"/>
      <c r="N54" s="449"/>
      <c r="O54" s="449"/>
      <c r="P54" s="449"/>
    </row>
    <row r="55" spans="1:16" s="19" customFormat="1" ht="15.75" customHeight="1">
      <c r="A55" s="458"/>
      <c r="B55" s="474"/>
      <c r="C55" s="474"/>
      <c r="D55" s="456" t="s">
        <v>155</v>
      </c>
      <c r="E55" s="457"/>
      <c r="F55" s="474" t="s">
        <v>10</v>
      </c>
      <c r="G55" s="474"/>
      <c r="H55" s="474" t="s">
        <v>11</v>
      </c>
      <c r="I55" s="474"/>
      <c r="J55" s="474"/>
      <c r="K55" s="474" t="s">
        <v>155</v>
      </c>
      <c r="L55" s="474"/>
      <c r="M55" s="474" t="s">
        <v>10</v>
      </c>
      <c r="N55" s="474"/>
      <c r="O55" s="474" t="s">
        <v>11</v>
      </c>
      <c r="P55" s="475"/>
    </row>
    <row r="56" spans="1:16" ht="4.5" customHeight="1">
      <c r="A56" s="134"/>
      <c r="B56" s="134"/>
      <c r="C56" s="150"/>
      <c r="D56" s="135"/>
      <c r="E56" s="135"/>
      <c r="F56" s="2"/>
      <c r="G56" s="2"/>
      <c r="H56" s="2"/>
      <c r="I56" s="2"/>
      <c r="J56" s="2"/>
      <c r="K56" s="92"/>
      <c r="L56" s="2"/>
      <c r="M56" s="125"/>
      <c r="N56" s="125"/>
      <c r="O56" s="125"/>
      <c r="P56" s="92"/>
    </row>
    <row r="57" spans="1:16" ht="13.5" customHeight="1">
      <c r="A57" s="454" t="s">
        <v>9</v>
      </c>
      <c r="B57" s="454"/>
      <c r="C57" s="455"/>
      <c r="D57" s="476">
        <f aca="true" t="shared" si="4" ref="D57:D62">SUM(F57:J57)</f>
        <v>6645</v>
      </c>
      <c r="E57" s="476"/>
      <c r="F57" s="476">
        <f>SUM(F58:G62)</f>
        <v>2565</v>
      </c>
      <c r="G57" s="476"/>
      <c r="H57" s="476">
        <f>SUM(H58:J62)</f>
        <v>4080</v>
      </c>
      <c r="I57" s="476"/>
      <c r="J57" s="476"/>
      <c r="K57" s="476">
        <f>SUM(O57:P57)</f>
        <v>4</v>
      </c>
      <c r="L57" s="476"/>
      <c r="M57" s="476" t="s">
        <v>336</v>
      </c>
      <c r="N57" s="476"/>
      <c r="O57" s="476">
        <f>SUM(O58:P62)</f>
        <v>4</v>
      </c>
      <c r="P57" s="476"/>
    </row>
    <row r="58" spans="1:16" ht="13.5" customHeight="1">
      <c r="A58" s="459" t="s">
        <v>330</v>
      </c>
      <c r="B58" s="459"/>
      <c r="C58" s="460"/>
      <c r="D58" s="445">
        <f t="shared" si="4"/>
        <v>2147</v>
      </c>
      <c r="E58" s="445"/>
      <c r="F58" s="445">
        <v>1079</v>
      </c>
      <c r="G58" s="445"/>
      <c r="H58" s="445">
        <v>1068</v>
      </c>
      <c r="I58" s="445"/>
      <c r="J58" s="445"/>
      <c r="K58" s="445" t="s">
        <v>388</v>
      </c>
      <c r="L58" s="445"/>
      <c r="M58" s="445" t="s">
        <v>388</v>
      </c>
      <c r="N58" s="445"/>
      <c r="O58" s="445" t="s">
        <v>388</v>
      </c>
      <c r="P58" s="445"/>
    </row>
    <row r="59" spans="1:16" ht="13.5" customHeight="1">
      <c r="A59" s="459" t="s">
        <v>331</v>
      </c>
      <c r="B59" s="459"/>
      <c r="C59" s="460"/>
      <c r="D59" s="445">
        <f t="shared" si="4"/>
        <v>1900</v>
      </c>
      <c r="E59" s="445"/>
      <c r="F59" s="445">
        <v>803</v>
      </c>
      <c r="G59" s="445"/>
      <c r="H59" s="445">
        <v>1097</v>
      </c>
      <c r="I59" s="445"/>
      <c r="J59" s="445"/>
      <c r="K59" s="445">
        <f>SUM(O59:P59)</f>
        <v>3</v>
      </c>
      <c r="L59" s="445"/>
      <c r="M59" s="445" t="s">
        <v>388</v>
      </c>
      <c r="N59" s="445"/>
      <c r="O59" s="445">
        <v>3</v>
      </c>
      <c r="P59" s="445"/>
    </row>
    <row r="60" spans="1:16" ht="13.5" customHeight="1">
      <c r="A60" s="459" t="s">
        <v>332</v>
      </c>
      <c r="B60" s="459"/>
      <c r="C60" s="460"/>
      <c r="D60" s="445">
        <f t="shared" si="4"/>
        <v>1307</v>
      </c>
      <c r="E60" s="445"/>
      <c r="F60" s="445">
        <v>413</v>
      </c>
      <c r="G60" s="445"/>
      <c r="H60" s="445">
        <v>894</v>
      </c>
      <c r="I60" s="445"/>
      <c r="J60" s="445"/>
      <c r="K60" s="445">
        <f>SUM(O60:P60)</f>
        <v>1</v>
      </c>
      <c r="L60" s="445"/>
      <c r="M60" s="445" t="s">
        <v>388</v>
      </c>
      <c r="N60" s="445"/>
      <c r="O60" s="445">
        <v>1</v>
      </c>
      <c r="P60" s="445"/>
    </row>
    <row r="61" spans="1:16" ht="13.5" customHeight="1">
      <c r="A61" s="459" t="s">
        <v>333</v>
      </c>
      <c r="B61" s="459"/>
      <c r="C61" s="460"/>
      <c r="D61" s="445">
        <f t="shared" si="4"/>
        <v>806</v>
      </c>
      <c r="E61" s="445"/>
      <c r="F61" s="445">
        <v>167</v>
      </c>
      <c r="G61" s="445"/>
      <c r="H61" s="445">
        <v>639</v>
      </c>
      <c r="I61" s="445"/>
      <c r="J61" s="445"/>
      <c r="K61" s="445" t="s">
        <v>388</v>
      </c>
      <c r="L61" s="445"/>
      <c r="M61" s="445" t="s">
        <v>388</v>
      </c>
      <c r="N61" s="445"/>
      <c r="O61" s="445" t="s">
        <v>388</v>
      </c>
      <c r="P61" s="445"/>
    </row>
    <row r="62" spans="1:16" ht="13.5" customHeight="1">
      <c r="A62" s="459" t="s">
        <v>257</v>
      </c>
      <c r="B62" s="459"/>
      <c r="C62" s="460"/>
      <c r="D62" s="445">
        <f t="shared" si="4"/>
        <v>485</v>
      </c>
      <c r="E62" s="445"/>
      <c r="F62" s="445">
        <v>103</v>
      </c>
      <c r="G62" s="445"/>
      <c r="H62" s="445">
        <v>382</v>
      </c>
      <c r="I62" s="445"/>
      <c r="J62" s="445"/>
      <c r="K62" s="445" t="s">
        <v>388</v>
      </c>
      <c r="L62" s="445"/>
      <c r="M62" s="445" t="s">
        <v>388</v>
      </c>
      <c r="N62" s="445"/>
      <c r="O62" s="445" t="s">
        <v>388</v>
      </c>
      <c r="P62" s="445"/>
    </row>
    <row r="63" spans="1:16" ht="4.5" customHeight="1">
      <c r="A63" s="139"/>
      <c r="B63" s="139"/>
      <c r="C63" s="140"/>
      <c r="D63" s="152"/>
      <c r="E63" s="152"/>
      <c r="F63" s="152"/>
      <c r="G63" s="152"/>
      <c r="H63" s="152"/>
      <c r="I63" s="152"/>
      <c r="J63" s="152"/>
      <c r="K63" s="152"/>
      <c r="L63" s="269"/>
      <c r="M63" s="152"/>
      <c r="N63" s="152"/>
      <c r="O63" s="269"/>
      <c r="P63" s="152"/>
    </row>
    <row r="64" spans="1:16" ht="13.5" customHeight="1">
      <c r="A64" s="264" t="s">
        <v>335</v>
      </c>
      <c r="B64" s="446" t="s">
        <v>389</v>
      </c>
      <c r="C64" s="447"/>
      <c r="D64" s="444">
        <f>SUM(F64:J64)</f>
        <v>8471</v>
      </c>
      <c r="E64" s="444"/>
      <c r="F64" s="444">
        <v>3503</v>
      </c>
      <c r="G64" s="444"/>
      <c r="H64" s="444">
        <v>4968</v>
      </c>
      <c r="I64" s="444"/>
      <c r="J64" s="444"/>
      <c r="K64" s="444">
        <f>SUM(O64:P64)</f>
        <v>9</v>
      </c>
      <c r="L64" s="444"/>
      <c r="M64" s="444">
        <v>1</v>
      </c>
      <c r="N64" s="444"/>
      <c r="O64" s="444">
        <v>9</v>
      </c>
      <c r="P64" s="444"/>
    </row>
    <row r="65" spans="1:16" ht="4.5" customHeight="1">
      <c r="A65" s="265"/>
      <c r="B65" s="265"/>
      <c r="C65" s="266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</row>
    <row r="66" spans="1:16" ht="13.5">
      <c r="A66" s="173" t="s">
        <v>343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</row>
    <row r="69" spans="2:7" ht="13.5">
      <c r="B69" s="69"/>
      <c r="C69" s="69"/>
      <c r="D69" s="69"/>
      <c r="E69" s="69"/>
      <c r="F69" s="69"/>
      <c r="G69" s="69"/>
    </row>
    <row r="70" spans="2:7" ht="13.5">
      <c r="B70" s="69"/>
      <c r="C70" s="92"/>
      <c r="D70" s="92"/>
      <c r="E70" s="92"/>
      <c r="F70" s="69"/>
      <c r="G70" s="69"/>
    </row>
    <row r="71" spans="2:7" ht="13.5">
      <c r="B71" s="69"/>
      <c r="C71" s="69"/>
      <c r="D71" s="69"/>
      <c r="E71" s="69"/>
      <c r="F71" s="69"/>
      <c r="G71" s="69"/>
    </row>
  </sheetData>
  <mergeCells count="232">
    <mergeCell ref="A9:A13"/>
    <mergeCell ref="A20:C21"/>
    <mergeCell ref="D20:E21"/>
    <mergeCell ref="H25:I25"/>
    <mergeCell ref="H24:I24"/>
    <mergeCell ref="H23:I23"/>
    <mergeCell ref="H22:I22"/>
    <mergeCell ref="D24:E24"/>
    <mergeCell ref="D25:E25"/>
    <mergeCell ref="B11:B13"/>
    <mergeCell ref="F6:F7"/>
    <mergeCell ref="G6:G7"/>
    <mergeCell ref="H6:I7"/>
    <mergeCell ref="J6:J7"/>
    <mergeCell ref="H27:I27"/>
    <mergeCell ref="H26:I26"/>
    <mergeCell ref="H33:I33"/>
    <mergeCell ref="H32:I32"/>
    <mergeCell ref="H31:I31"/>
    <mergeCell ref="H30:I30"/>
    <mergeCell ref="H29:I29"/>
    <mergeCell ref="H36:I36"/>
    <mergeCell ref="H35:I35"/>
    <mergeCell ref="H34:I34"/>
    <mergeCell ref="H28:I28"/>
    <mergeCell ref="H40:I40"/>
    <mergeCell ref="H39:I39"/>
    <mergeCell ref="H38:I38"/>
    <mergeCell ref="H37:I37"/>
    <mergeCell ref="L47:M47"/>
    <mergeCell ref="H47:I47"/>
    <mergeCell ref="H46:I46"/>
    <mergeCell ref="L45:M45"/>
    <mergeCell ref="H45:I45"/>
    <mergeCell ref="L37:M37"/>
    <mergeCell ref="L38:M38"/>
    <mergeCell ref="L39:M39"/>
    <mergeCell ref="L40:M40"/>
    <mergeCell ref="L33:M33"/>
    <mergeCell ref="L34:M34"/>
    <mergeCell ref="L35:M35"/>
    <mergeCell ref="L36:M36"/>
    <mergeCell ref="L29:M29"/>
    <mergeCell ref="L30:M30"/>
    <mergeCell ref="L31:M31"/>
    <mergeCell ref="L32:M32"/>
    <mergeCell ref="L25:M25"/>
    <mergeCell ref="L26:M26"/>
    <mergeCell ref="L27:M27"/>
    <mergeCell ref="L28:M28"/>
    <mergeCell ref="O6:P7"/>
    <mergeCell ref="H11:I13"/>
    <mergeCell ref="P12:Q12"/>
    <mergeCell ref="L24:M24"/>
    <mergeCell ref="J11:J13"/>
    <mergeCell ref="K6:K7"/>
    <mergeCell ref="L6:M7"/>
    <mergeCell ref="L8:M8"/>
    <mergeCell ref="L11:M11"/>
    <mergeCell ref="L12:M12"/>
    <mergeCell ref="B5:N5"/>
    <mergeCell ref="A4:A7"/>
    <mergeCell ref="B4:R4"/>
    <mergeCell ref="O5:R5"/>
    <mergeCell ref="Q6:R6"/>
    <mergeCell ref="Q7:R7"/>
    <mergeCell ref="C6:C7"/>
    <mergeCell ref="D6:D7"/>
    <mergeCell ref="E6:E7"/>
    <mergeCell ref="B6:B7"/>
    <mergeCell ref="P13:Q13"/>
    <mergeCell ref="B10:I10"/>
    <mergeCell ref="Q8:R8"/>
    <mergeCell ref="O8:P8"/>
    <mergeCell ref="B9:R9"/>
    <mergeCell ref="P11:Q11"/>
    <mergeCell ref="J10:R10"/>
    <mergeCell ref="H8:I8"/>
    <mergeCell ref="R11:R13"/>
    <mergeCell ref="L13:M13"/>
    <mergeCell ref="P14:Q14"/>
    <mergeCell ref="L14:M14"/>
    <mergeCell ref="H14:I14"/>
    <mergeCell ref="P21:Q21"/>
    <mergeCell ref="L20:R20"/>
    <mergeCell ref="F20:K20"/>
    <mergeCell ref="P23:Q23"/>
    <mergeCell ref="D23:E23"/>
    <mergeCell ref="A23:C23"/>
    <mergeCell ref="L21:M21"/>
    <mergeCell ref="L22:M22"/>
    <mergeCell ref="L23:M23"/>
    <mergeCell ref="H21:I21"/>
    <mergeCell ref="A22:C22"/>
    <mergeCell ref="D22:E22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7:Q47"/>
    <mergeCell ref="P40:Q40"/>
    <mergeCell ref="P41:Q41"/>
    <mergeCell ref="P42:Q42"/>
    <mergeCell ref="P43:Q43"/>
    <mergeCell ref="P46:Q46"/>
    <mergeCell ref="P44:Q44"/>
    <mergeCell ref="P45:Q4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28:C28"/>
    <mergeCell ref="A29:C29"/>
    <mergeCell ref="A30:C30"/>
    <mergeCell ref="A31:C31"/>
    <mergeCell ref="A24:C24"/>
    <mergeCell ref="A25:C25"/>
    <mergeCell ref="A26:C26"/>
    <mergeCell ref="A27:C27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L41:M41"/>
    <mergeCell ref="L42:M42"/>
    <mergeCell ref="L43:M43"/>
    <mergeCell ref="D46:E46"/>
    <mergeCell ref="L44:M44"/>
    <mergeCell ref="L46:M46"/>
    <mergeCell ref="H44:I44"/>
    <mergeCell ref="H43:I43"/>
    <mergeCell ref="H42:I42"/>
    <mergeCell ref="H41:I41"/>
    <mergeCell ref="D47:E47"/>
    <mergeCell ref="D42:E42"/>
    <mergeCell ref="D43:E43"/>
    <mergeCell ref="D44:E44"/>
    <mergeCell ref="D45:E45"/>
    <mergeCell ref="A44:C44"/>
    <mergeCell ref="A45:C45"/>
    <mergeCell ref="A62:C62"/>
    <mergeCell ref="A61:C61"/>
    <mergeCell ref="A60:C60"/>
    <mergeCell ref="A59:C59"/>
    <mergeCell ref="A46:C46"/>
    <mergeCell ref="A47:C47"/>
    <mergeCell ref="H58:J58"/>
    <mergeCell ref="M55:N55"/>
    <mergeCell ref="A57:C57"/>
    <mergeCell ref="H55:J55"/>
    <mergeCell ref="F55:G55"/>
    <mergeCell ref="M57:N57"/>
    <mergeCell ref="D55:E55"/>
    <mergeCell ref="H57:J57"/>
    <mergeCell ref="A53:C55"/>
    <mergeCell ref="A58:C58"/>
    <mergeCell ref="O59:P59"/>
    <mergeCell ref="O58:P58"/>
    <mergeCell ref="M59:N59"/>
    <mergeCell ref="M60:N60"/>
    <mergeCell ref="M58:N58"/>
    <mergeCell ref="H59:J59"/>
    <mergeCell ref="H60:J60"/>
    <mergeCell ref="M64:N64"/>
    <mergeCell ref="K54:P54"/>
    <mergeCell ref="D53:J54"/>
    <mergeCell ref="H64:J64"/>
    <mergeCell ref="D62:E62"/>
    <mergeCell ref="F57:G57"/>
    <mergeCell ref="F58:G58"/>
    <mergeCell ref="F59:G59"/>
    <mergeCell ref="B64:C64"/>
    <mergeCell ref="F61:G61"/>
    <mergeCell ref="F62:G62"/>
    <mergeCell ref="D57:E57"/>
    <mergeCell ref="D58:E58"/>
    <mergeCell ref="D59:E59"/>
    <mergeCell ref="D60:E60"/>
    <mergeCell ref="D64:E64"/>
    <mergeCell ref="F64:G64"/>
    <mergeCell ref="D61:E61"/>
    <mergeCell ref="F60:G60"/>
    <mergeCell ref="O64:P64"/>
    <mergeCell ref="O62:P62"/>
    <mergeCell ref="O61:P61"/>
    <mergeCell ref="O60:P60"/>
    <mergeCell ref="H61:J61"/>
    <mergeCell ref="H62:J62"/>
    <mergeCell ref="M61:N61"/>
    <mergeCell ref="M62:N62"/>
    <mergeCell ref="O55:P55"/>
    <mergeCell ref="O57:P57"/>
    <mergeCell ref="K64:L64"/>
    <mergeCell ref="K62:L62"/>
    <mergeCell ref="K61:L61"/>
    <mergeCell ref="K60:L60"/>
    <mergeCell ref="K59:L59"/>
    <mergeCell ref="K58:L58"/>
    <mergeCell ref="K57:L57"/>
    <mergeCell ref="K55:L55"/>
  </mergeCells>
  <printOptions/>
  <pageMargins left="0.3937007874015748" right="0.3937007874015748" top="0.3937007874015748" bottom="0.2" header="0.5118110236220472" footer="0.5118110236220472"/>
  <pageSetup horizontalDpi="600" verticalDpi="600" orientation="portrait" paperSize="9" r:id="rId1"/>
  <headerFooter alignWithMargins="0">
    <oddHeader>&amp;R&amp;8人　口　　　　45
（ 国勢調査 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2010-03-08T05:46:24Z</cp:lastPrinted>
  <dcterms:created xsi:type="dcterms:W3CDTF">2004-12-01T05:47:37Z</dcterms:created>
  <dcterms:modified xsi:type="dcterms:W3CDTF">2010-03-08T05:46:31Z</dcterms:modified>
  <cp:category/>
  <cp:version/>
  <cp:contentType/>
  <cp:contentStatus/>
</cp:coreProperties>
</file>